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2022/"/>
    </mc:Choice>
  </mc:AlternateContent>
  <xr:revisionPtr revIDLastSave="1" documentId="8_{9E8EBB07-6B22-47A6-8742-63261527C2F7}" xr6:coauthVersionLast="47" xr6:coauthVersionMax="47" xr10:uidLastSave="{1FAE5033-1E69-4B30-A43B-239B0E92FFD6}"/>
  <bookViews>
    <workbookView xWindow="-28920" yWindow="-120" windowWidth="29040" windowHeight="15840" xr2:uid="{99DC1DA3-698A-464F-82BC-2ED910D27E04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C5" i="1" l="1"/>
  <c r="D41" i="1"/>
  <c r="B35" i="1"/>
  <c r="D21" i="1" s="1"/>
  <c r="B15" i="1"/>
  <c r="B52" i="1" s="1"/>
  <c r="C50" i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0" i="1"/>
  <c r="F40" i="1" s="1"/>
  <c r="G39" i="1"/>
  <c r="F39" i="1" s="1"/>
  <c r="C35" i="1"/>
  <c r="G34" i="1"/>
  <c r="F34" i="1" s="1"/>
  <c r="G33" i="1"/>
  <c r="F33" i="1" s="1"/>
  <c r="G32" i="1"/>
  <c r="F32" i="1" s="1"/>
  <c r="G31" i="1"/>
  <c r="F31" i="1" s="1"/>
  <c r="G30" i="1"/>
  <c r="F30" i="1" s="1"/>
  <c r="G29" i="1"/>
  <c r="F29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4" i="1"/>
  <c r="F14" i="1" s="1"/>
  <c r="G13" i="1"/>
  <c r="F13" i="1" s="1"/>
  <c r="G12" i="1"/>
  <c r="F12" i="1" s="1"/>
  <c r="G11" i="1"/>
  <c r="F11" i="1" s="1"/>
  <c r="C10" i="1"/>
  <c r="G10" i="1" s="1"/>
  <c r="F10" i="1" s="1"/>
  <c r="G9" i="1"/>
  <c r="F9" i="1" s="1"/>
  <c r="C8" i="1"/>
  <c r="G8" i="1" s="1"/>
  <c r="F8" i="1" s="1"/>
  <c r="G7" i="1"/>
  <c r="F7" i="1" s="1"/>
  <c r="G6" i="1"/>
  <c r="F6" i="1" s="1"/>
  <c r="C15" i="1" l="1"/>
  <c r="C52" i="1" s="1"/>
  <c r="D28" i="1"/>
  <c r="D34" i="1"/>
  <c r="D26" i="1"/>
  <c r="D18" i="1"/>
  <c r="G35" i="1"/>
  <c r="F35" i="1" s="1"/>
  <c r="D23" i="1"/>
  <c r="D31" i="1"/>
  <c r="D47" i="1"/>
  <c r="D39" i="1"/>
  <c r="D42" i="1"/>
  <c r="D44" i="1"/>
  <c r="G50" i="1"/>
  <c r="F50" i="1" s="1"/>
  <c r="D29" i="1"/>
  <c r="D25" i="1"/>
  <c r="D33" i="1"/>
  <c r="D38" i="1"/>
  <c r="D46" i="1"/>
  <c r="D20" i="1"/>
  <c r="D49" i="1"/>
  <c r="D22" i="1"/>
  <c r="D30" i="1"/>
  <c r="D43" i="1"/>
  <c r="G5" i="1"/>
  <c r="F5" i="1" s="1"/>
  <c r="D19" i="1"/>
  <c r="D27" i="1"/>
  <c r="G28" i="1"/>
  <c r="F28" i="1" s="1"/>
  <c r="D40" i="1"/>
  <c r="G41" i="1"/>
  <c r="F41" i="1" s="1"/>
  <c r="D48" i="1"/>
  <c r="D24" i="1"/>
  <c r="D32" i="1"/>
  <c r="G38" i="1"/>
  <c r="F38" i="1" s="1"/>
  <c r="D45" i="1"/>
  <c r="D11" i="1" l="1"/>
  <c r="G52" i="1"/>
  <c r="F52" i="1" s="1"/>
  <c r="E42" i="1"/>
  <c r="E29" i="1"/>
  <c r="E21" i="1"/>
  <c r="E6" i="1"/>
  <c r="E44" i="1"/>
  <c r="E47" i="1"/>
  <c r="E26" i="1"/>
  <c r="E10" i="1"/>
  <c r="E39" i="1"/>
  <c r="E34" i="1"/>
  <c r="E7" i="1"/>
  <c r="E23" i="1"/>
  <c r="E18" i="1"/>
  <c r="E31" i="1"/>
  <c r="E13" i="1"/>
  <c r="E40" i="1"/>
  <c r="E28" i="1"/>
  <c r="E9" i="1"/>
  <c r="E46" i="1"/>
  <c r="E32" i="1"/>
  <c r="E5" i="1"/>
  <c r="E25" i="1"/>
  <c r="E11" i="1"/>
  <c r="E8" i="1"/>
  <c r="E45" i="1"/>
  <c r="E12" i="1"/>
  <c r="E27" i="1"/>
  <c r="E14" i="1"/>
  <c r="E43" i="1"/>
  <c r="E41" i="1"/>
  <c r="E48" i="1"/>
  <c r="E22" i="1"/>
  <c r="E30" i="1"/>
  <c r="E35" i="1"/>
  <c r="E24" i="1"/>
  <c r="E49" i="1"/>
  <c r="E33" i="1"/>
  <c r="E50" i="1"/>
  <c r="E19" i="1"/>
  <c r="E20" i="1"/>
  <c r="E38" i="1"/>
  <c r="D12" i="1"/>
  <c r="D8" i="1"/>
  <c r="D9" i="1"/>
  <c r="D13" i="1"/>
  <c r="D7" i="1"/>
  <c r="G15" i="1"/>
  <c r="F15" i="1" s="1"/>
  <c r="D10" i="1"/>
  <c r="D14" i="1"/>
  <c r="D50" i="1"/>
  <c r="D35" i="1"/>
  <c r="D6" i="1"/>
  <c r="D5" i="1"/>
  <c r="E15" i="1" l="1"/>
  <c r="D15" i="1"/>
  <c r="E52" i="1"/>
</calcChain>
</file>

<file path=xl/sharedStrings.xml><?xml version="1.0" encoding="utf-8"?>
<sst xmlns="http://schemas.openxmlformats.org/spreadsheetml/2006/main" count="51" uniqueCount="51">
  <si>
    <t>Opportunities for Ministry 2023-2022</t>
  </si>
  <si>
    <t>% of Category</t>
  </si>
  <si>
    <t>% of Total</t>
  </si>
  <si>
    <t>Percent Change</t>
  </si>
  <si>
    <t>Change Amount</t>
  </si>
  <si>
    <t>Ministerial Support</t>
  </si>
  <si>
    <t>District Superintendents Expenses</t>
  </si>
  <si>
    <t>Equitable Compensation</t>
  </si>
  <si>
    <t>Pensions Conference Responsibility</t>
  </si>
  <si>
    <t>Board of Ordained Ministry</t>
  </si>
  <si>
    <t>Sexual Ethics</t>
  </si>
  <si>
    <t>Affiliated College Support</t>
  </si>
  <si>
    <t>Episcopal Residence</t>
  </si>
  <si>
    <t>Medical Insurance Reserve</t>
  </si>
  <si>
    <t>Medical Insurance</t>
  </si>
  <si>
    <t>Episcopal Fund - General Church</t>
  </si>
  <si>
    <t>Total Category I</t>
  </si>
  <si>
    <t>World Service and Conference Benevolences</t>
  </si>
  <si>
    <t>World Service - General Church</t>
  </si>
  <si>
    <t>World Service - General Church - Contingency</t>
  </si>
  <si>
    <t xml:space="preserve">Congregational Vitality </t>
  </si>
  <si>
    <t>Office of Connectional Ministries</t>
  </si>
  <si>
    <t>Communications</t>
  </si>
  <si>
    <t>Justice and Advocacy</t>
  </si>
  <si>
    <t>Board of Higher Education</t>
  </si>
  <si>
    <t>Lay Ministry Team</t>
  </si>
  <si>
    <t>Spring Heights Camp &amp; Retreat Center</t>
  </si>
  <si>
    <t>Board of Global Ministries</t>
  </si>
  <si>
    <t>Christian Unity and Interreligious Concerns</t>
  </si>
  <si>
    <t>Ethnic Ministries</t>
  </si>
  <si>
    <t>Older Adult Ministries</t>
  </si>
  <si>
    <t>Youth Ministries</t>
  </si>
  <si>
    <t>Young Adult Ministries</t>
  </si>
  <si>
    <t>Diversity and Inclusion</t>
  </si>
  <si>
    <t>Archives and History</t>
  </si>
  <si>
    <t>Grand Total Category II</t>
  </si>
  <si>
    <t>General And Administrative</t>
  </si>
  <si>
    <t>Jurisdictional Fund</t>
  </si>
  <si>
    <t>General Delegates</t>
  </si>
  <si>
    <t>Annual Conference Reserve</t>
  </si>
  <si>
    <t>Conference Lay Leader</t>
  </si>
  <si>
    <t>Conference Administration</t>
  </si>
  <si>
    <t>Annual Conference Session</t>
  </si>
  <si>
    <t>United Methodist Center</t>
  </si>
  <si>
    <t>Conference Property and Casualty Insurance</t>
  </si>
  <si>
    <t>Spring Heights Maintenance Fund</t>
  </si>
  <si>
    <t>Area Fund</t>
  </si>
  <si>
    <t>Ministerial Education Fund Conf. Share</t>
  </si>
  <si>
    <t>General Church Apportionments</t>
  </si>
  <si>
    <t>Total Category III</t>
  </si>
  <si>
    <t>Total Opportunities for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</si>
</sst>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Continuous"/>
    </xf>
    <xf numFmtId="6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6" fontId="4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5" fontId="4" fillId="0" borderId="0" xfId="0" applyNumberFormat="1" applyFont="1"/>
    <xf numFmtId="0" fontId="4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6" fontId="4" fillId="0" borderId="1" xfId="0" applyNumberFormat="1" applyFont="1" applyBorder="1"/>
    <xf numFmtId="10" fontId="4" fillId="0" borderId="1" xfId="0" applyNumberFormat="1" applyFont="1" applyBorder="1"/>
    <xf numFmtId="6" fontId="3" fillId="0" borderId="0" xfId="0" applyNumberFormat="1" applyFont="1" applyAlignment="1">
      <alignment horizontal="right"/>
    </xf>
    <xf numFmtId="6" fontId="4" fillId="0" borderId="0" xfId="0" applyNumberFormat="1" applyFont="1"/>
    <xf numFmtId="10" fontId="4" fillId="0" borderId="0" xfId="0" applyNumberFormat="1" applyFont="1"/>
    <xf numFmtId="0" fontId="6" fillId="0" borderId="0" xfId="0" applyFont="1"/>
    <xf numFmtId="6" fontId="6" fillId="0" borderId="2" xfId="0" applyNumberFormat="1" applyFont="1" applyBorder="1"/>
    <xf numFmtId="10" fontId="4" fillId="0" borderId="2" xfId="0" applyNumberFormat="1" applyFont="1" applyBorder="1"/>
    <xf numFmtId="6" fontId="4" fillId="0" borderId="2" xfId="0" applyNumberFormat="1" applyFont="1" applyBorder="1"/>
    <xf numFmtId="10" fontId="4" fillId="0" borderId="0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Jamion%20Wolford/CF&amp;A/Budget/2022/Draft%202023%20Budget%20Requests%20-%203.1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Budget"/>
      <sheetName val="Opportunities"/>
    </sheetNames>
    <sheetDataSet>
      <sheetData sheetId="0">
        <row r="280">
          <cell r="C280">
            <v>162000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60644-A524-491B-8913-EE025B28B610}">
  <sheetPr>
    <pageSetUpPr fitToPage="1"/>
  </sheetPr>
  <dimension ref="A1:J58"/>
  <sheetViews>
    <sheetView tabSelected="1" topLeftCell="A37" workbookViewId="0">
      <selection activeCell="D58" sqref="D58"/>
    </sheetView>
  </sheetViews>
  <sheetFormatPr defaultColWidth="9.140625" defaultRowHeight="15.75"/>
  <cols>
    <col min="1" max="1" width="48.42578125" style="1" customWidth="1"/>
    <col min="2" max="3" width="15.85546875" style="9" bestFit="1" customWidth="1"/>
    <col min="4" max="4" width="11.28515625" style="9" bestFit="1" customWidth="1"/>
    <col min="5" max="5" width="11.85546875" style="9" bestFit="1" customWidth="1"/>
    <col min="6" max="6" width="11" style="1" bestFit="1" customWidth="1"/>
    <col min="7" max="7" width="12.28515625" style="10" bestFit="1" customWidth="1"/>
    <col min="8" max="8" width="9.140625" style="1"/>
    <col min="9" max="9" width="10.28515625" style="1" bestFit="1" customWidth="1"/>
    <col min="10" max="10" width="11.5703125" style="1" bestFit="1" customWidth="1"/>
    <col min="11" max="11" width="10.28515625" style="1" bestFit="1" customWidth="1"/>
    <col min="12" max="16384" width="9.140625" style="1"/>
  </cols>
  <sheetData>
    <row r="1" spans="1:7" ht="20.25">
      <c r="A1" s="23" t="s">
        <v>0</v>
      </c>
      <c r="B1" s="23"/>
      <c r="C1" s="23"/>
      <c r="D1" s="23"/>
      <c r="E1" s="23"/>
      <c r="F1" s="23"/>
      <c r="G1" s="23"/>
    </row>
    <row r="2" spans="1:7" ht="20.25">
      <c r="A2" s="2"/>
      <c r="B2" s="2"/>
      <c r="C2" s="2"/>
      <c r="D2" s="2"/>
      <c r="E2" s="2"/>
      <c r="F2" s="2"/>
      <c r="G2" s="3"/>
    </row>
    <row r="3" spans="1:7" s="4" customFormat="1" ht="31.5">
      <c r="B3" s="5">
        <v>2023</v>
      </c>
      <c r="C3" s="5">
        <v>2022</v>
      </c>
      <c r="D3" s="5" t="s">
        <v>1</v>
      </c>
      <c r="E3" s="5" t="s">
        <v>2</v>
      </c>
      <c r="F3" s="5" t="s">
        <v>3</v>
      </c>
      <c r="G3" s="6" t="s">
        <v>4</v>
      </c>
    </row>
    <row r="4" spans="1:7" ht="18.75">
      <c r="A4" s="7" t="s">
        <v>5</v>
      </c>
      <c r="B4" s="8"/>
      <c r="C4" s="8"/>
    </row>
    <row r="5" spans="1:7" ht="15">
      <c r="A5" s="11" t="s">
        <v>6</v>
      </c>
      <c r="B5" s="10">
        <v>1419264</v>
      </c>
      <c r="C5" s="10">
        <f>1482799+6720</f>
        <v>1489519</v>
      </c>
      <c r="D5" s="12">
        <f t="shared" ref="D5:D14" si="0">+B5/$B$15</f>
        <v>0.21310670245312413</v>
      </c>
      <c r="E5" s="12">
        <f t="shared" ref="E5:E14" si="1">+B5/$B$52</f>
        <v>0.11911352714313901</v>
      </c>
      <c r="F5" s="12">
        <f t="shared" ref="F5:F14" si="2">+G5/C5</f>
        <v>-4.7166232857721181E-2</v>
      </c>
      <c r="G5" s="10">
        <f t="shared" ref="G5:G14" si="3">+B5-C5</f>
        <v>-70255</v>
      </c>
    </row>
    <row r="6" spans="1:7" ht="15">
      <c r="A6" s="11" t="s">
        <v>7</v>
      </c>
      <c r="B6" s="10">
        <v>96000</v>
      </c>
      <c r="C6" s="10">
        <v>96500</v>
      </c>
      <c r="D6" s="12">
        <f t="shared" si="0"/>
        <v>1.441468496030331E-2</v>
      </c>
      <c r="E6" s="12">
        <f t="shared" si="1"/>
        <v>8.0569214788378668E-3</v>
      </c>
      <c r="F6" s="12">
        <f t="shared" si="2"/>
        <v>-5.1813471502590676E-3</v>
      </c>
      <c r="G6" s="10">
        <f t="shared" si="3"/>
        <v>-500</v>
      </c>
    </row>
    <row r="7" spans="1:7" ht="15">
      <c r="A7" s="11" t="s">
        <v>8</v>
      </c>
      <c r="B7" s="10">
        <v>300000</v>
      </c>
      <c r="C7" s="10">
        <v>300000</v>
      </c>
      <c r="D7" s="12">
        <f t="shared" si="0"/>
        <v>4.5045890500947844E-2</v>
      </c>
      <c r="E7" s="12">
        <f t="shared" si="1"/>
        <v>2.5177879621368332E-2</v>
      </c>
      <c r="F7" s="12">
        <f t="shared" si="2"/>
        <v>0</v>
      </c>
      <c r="G7" s="10">
        <f t="shared" si="3"/>
        <v>0</v>
      </c>
    </row>
    <row r="8" spans="1:7" ht="15">
      <c r="A8" s="11" t="s">
        <v>9</v>
      </c>
      <c r="B8" s="10">
        <v>171800</v>
      </c>
      <c r="C8" s="10">
        <f>174700+17400</f>
        <v>192100</v>
      </c>
      <c r="D8" s="12">
        <f t="shared" si="0"/>
        <v>2.5796279960209462E-2</v>
      </c>
      <c r="E8" s="12">
        <f t="shared" si="1"/>
        <v>1.4418532396503599E-2</v>
      </c>
      <c r="F8" s="12">
        <f t="shared" si="2"/>
        <v>-0.10567412805830297</v>
      </c>
      <c r="G8" s="10">
        <f t="shared" si="3"/>
        <v>-20300</v>
      </c>
    </row>
    <row r="9" spans="1:7" ht="15">
      <c r="A9" s="11" t="s">
        <v>10</v>
      </c>
      <c r="B9" s="10">
        <v>23000</v>
      </c>
      <c r="C9" s="10">
        <v>9650</v>
      </c>
      <c r="D9" s="12">
        <f t="shared" si="0"/>
        <v>3.4535182717393346E-3</v>
      </c>
      <c r="E9" s="12">
        <f t="shared" si="1"/>
        <v>1.9303041043049055E-3</v>
      </c>
      <c r="F9" s="12">
        <f>+G9/C9</f>
        <v>1.383419689119171</v>
      </c>
      <c r="G9" s="10">
        <f>+B9-C9</f>
        <v>13350</v>
      </c>
    </row>
    <row r="10" spans="1:7" ht="15">
      <c r="A10" s="11" t="s">
        <v>11</v>
      </c>
      <c r="B10" s="10">
        <v>162000</v>
      </c>
      <c r="C10" s="10">
        <f>'[1]Working Budget'!C280</f>
        <v>162000</v>
      </c>
      <c r="D10" s="12">
        <f t="shared" si="0"/>
        <v>2.4324780870511833E-2</v>
      </c>
      <c r="E10" s="12">
        <f t="shared" si="1"/>
        <v>1.3596054995538899E-2</v>
      </c>
      <c r="F10" s="12">
        <f>+G10/C10</f>
        <v>0</v>
      </c>
      <c r="G10" s="10">
        <f>+B10-C10</f>
        <v>0</v>
      </c>
    </row>
    <row r="11" spans="1:7" ht="15">
      <c r="A11" s="11" t="s">
        <v>12</v>
      </c>
      <c r="B11" s="10">
        <v>17000</v>
      </c>
      <c r="C11" s="10">
        <v>17000</v>
      </c>
      <c r="D11" s="12">
        <f t="shared" si="0"/>
        <v>2.5526004617203776E-3</v>
      </c>
      <c r="E11" s="12">
        <f t="shared" si="1"/>
        <v>1.4267465118775388E-3</v>
      </c>
      <c r="F11" s="12">
        <f t="shared" si="2"/>
        <v>0</v>
      </c>
      <c r="G11" s="10">
        <f t="shared" si="3"/>
        <v>0</v>
      </c>
    </row>
    <row r="12" spans="1:7" ht="15">
      <c r="A12" s="11" t="s">
        <v>13</v>
      </c>
      <c r="B12" s="10">
        <v>0</v>
      </c>
      <c r="C12" s="10">
        <v>75000</v>
      </c>
      <c r="D12" s="12">
        <f t="shared" si="0"/>
        <v>0</v>
      </c>
      <c r="E12" s="12">
        <f t="shared" si="1"/>
        <v>0</v>
      </c>
      <c r="F12" s="12">
        <f>+G12/C12</f>
        <v>-1</v>
      </c>
      <c r="G12" s="10">
        <f>+B12-C12</f>
        <v>-75000</v>
      </c>
    </row>
    <row r="13" spans="1:7" ht="15">
      <c r="A13" s="11" t="s">
        <v>14</v>
      </c>
      <c r="B13" s="10">
        <v>4258360</v>
      </c>
      <c r="C13" s="10">
        <v>4325000</v>
      </c>
      <c r="D13" s="12">
        <f t="shared" si="0"/>
        <v>0.63940539424538745</v>
      </c>
      <c r="E13" s="12">
        <f t="shared" si="1"/>
        <v>0.35738825154816684</v>
      </c>
      <c r="F13" s="12">
        <f t="shared" si="2"/>
        <v>-1.5408092485549132E-2</v>
      </c>
      <c r="G13" s="10">
        <f t="shared" si="3"/>
        <v>-66640</v>
      </c>
    </row>
    <row r="14" spans="1:7" ht="15">
      <c r="A14" s="11" t="s">
        <v>15</v>
      </c>
      <c r="B14" s="10">
        <v>212451</v>
      </c>
      <c r="C14" s="10">
        <v>252948</v>
      </c>
      <c r="D14" s="12">
        <f t="shared" si="0"/>
        <v>3.190014827605623E-2</v>
      </c>
      <c r="E14" s="12">
        <f t="shared" si="1"/>
        <v>1.7830219011464411E-2</v>
      </c>
      <c r="F14" s="12">
        <f t="shared" si="2"/>
        <v>-0.1601000996252194</v>
      </c>
      <c r="G14" s="10">
        <f t="shared" si="3"/>
        <v>-40497</v>
      </c>
    </row>
    <row r="15" spans="1:7" s="9" customFormat="1">
      <c r="A15" s="9" t="s">
        <v>16</v>
      </c>
      <c r="B15" s="13">
        <f>SUM(B5:B14)</f>
        <v>6659875</v>
      </c>
      <c r="C15" s="13">
        <f>SUM(C5:C14)</f>
        <v>6919717</v>
      </c>
      <c r="D15" s="14">
        <f>SUM(D5:D14)</f>
        <v>1</v>
      </c>
      <c r="E15" s="14">
        <f>SUM(E5:E14)</f>
        <v>0.55893843681120137</v>
      </c>
      <c r="F15" s="14">
        <f>+G15/C15</f>
        <v>-3.7550957647545416E-2</v>
      </c>
      <c r="G15" s="13">
        <f>+B15-C15</f>
        <v>-259842</v>
      </c>
    </row>
    <row r="16" spans="1:7" ht="15">
      <c r="B16" s="15"/>
      <c r="C16" s="15"/>
      <c r="D16" s="12"/>
      <c r="E16" s="12"/>
      <c r="F16" s="12"/>
    </row>
    <row r="17" spans="1:10" s="9" customFormat="1" ht="18.75">
      <c r="A17" s="7" t="s">
        <v>17</v>
      </c>
      <c r="B17" s="16"/>
      <c r="C17" s="16"/>
      <c r="D17" s="17"/>
      <c r="E17" s="17"/>
      <c r="F17" s="17"/>
      <c r="G17" s="16"/>
    </row>
    <row r="18" spans="1:10" ht="15">
      <c r="A18" s="11" t="s">
        <v>18</v>
      </c>
      <c r="B18" s="10">
        <v>717399</v>
      </c>
      <c r="C18" s="10">
        <v>823550</v>
      </c>
      <c r="D18" s="12">
        <f t="shared" ref="D18:D34" si="4">+B18/$B$35</f>
        <v>0.20710049093335073</v>
      </c>
      <c r="E18" s="12">
        <f t="shared" ref="E18:E35" si="5">+B18/$B$52</f>
        <v>6.0208618874966736E-2</v>
      </c>
      <c r="F18" s="12">
        <f t="shared" ref="F18:F34" si="6">+G18/C18</f>
        <v>-0.12889442049663044</v>
      </c>
      <c r="G18" s="10">
        <f t="shared" ref="G18:G34" si="7">+B18-C18</f>
        <v>-106151</v>
      </c>
      <c r="J18" s="10"/>
    </row>
    <row r="19" spans="1:10" ht="15">
      <c r="A19" s="11" t="s">
        <v>19</v>
      </c>
      <c r="B19" s="10">
        <v>75000</v>
      </c>
      <c r="C19" s="10">
        <v>70000</v>
      </c>
      <c r="D19" s="12">
        <f t="shared" si="4"/>
        <v>2.1651182703072216E-2</v>
      </c>
      <c r="E19" s="12">
        <f t="shared" si="5"/>
        <v>6.294469905342083E-3</v>
      </c>
      <c r="F19" s="12">
        <f t="shared" si="6"/>
        <v>7.1428571428571425E-2</v>
      </c>
      <c r="G19" s="10">
        <f t="shared" si="7"/>
        <v>5000</v>
      </c>
      <c r="J19" s="10"/>
    </row>
    <row r="20" spans="1:10" ht="15">
      <c r="A20" s="1" t="s">
        <v>20</v>
      </c>
      <c r="B20" s="10">
        <v>148200</v>
      </c>
      <c r="C20" s="10">
        <v>148200</v>
      </c>
      <c r="D20" s="12">
        <f t="shared" si="4"/>
        <v>4.2782737021270702E-2</v>
      </c>
      <c r="E20" s="12">
        <f t="shared" si="5"/>
        <v>1.2437872532955956E-2</v>
      </c>
      <c r="F20" s="12">
        <f t="shared" si="6"/>
        <v>0</v>
      </c>
      <c r="G20" s="10">
        <f t="shared" si="7"/>
        <v>0</v>
      </c>
    </row>
    <row r="21" spans="1:10" ht="15">
      <c r="A21" s="1" t="s">
        <v>21</v>
      </c>
      <c r="B21" s="10">
        <v>881400</v>
      </c>
      <c r="C21" s="10">
        <v>890952</v>
      </c>
      <c r="D21" s="12">
        <f t="shared" si="4"/>
        <v>0.25444469912650469</v>
      </c>
      <c r="E21" s="12">
        <f t="shared" si="5"/>
        <v>7.3972610327580166E-2</v>
      </c>
      <c r="F21" s="12">
        <f t="shared" si="6"/>
        <v>-1.0721116289093014E-2</v>
      </c>
      <c r="G21" s="10">
        <f t="shared" si="7"/>
        <v>-9552</v>
      </c>
    </row>
    <row r="22" spans="1:10" ht="15">
      <c r="A22" s="1" t="s">
        <v>22</v>
      </c>
      <c r="B22" s="10">
        <v>93250</v>
      </c>
      <c r="C22" s="10">
        <v>93250</v>
      </c>
      <c r="D22" s="12">
        <f t="shared" si="4"/>
        <v>2.6919637160819788E-2</v>
      </c>
      <c r="E22" s="12">
        <f t="shared" si="5"/>
        <v>7.8261242489753233E-3</v>
      </c>
      <c r="F22" s="12">
        <f t="shared" si="6"/>
        <v>0</v>
      </c>
      <c r="G22" s="10">
        <f t="shared" si="7"/>
        <v>0</v>
      </c>
    </row>
    <row r="23" spans="1:10" ht="15">
      <c r="A23" s="1" t="s">
        <v>23</v>
      </c>
      <c r="B23" s="10">
        <v>6755</v>
      </c>
      <c r="C23" s="10">
        <v>6755</v>
      </c>
      <c r="D23" s="12">
        <f t="shared" si="4"/>
        <v>1.9500498554567043E-3</v>
      </c>
      <c r="E23" s="12">
        <f t="shared" si="5"/>
        <v>5.6692192280781027E-4</v>
      </c>
      <c r="F23" s="12">
        <f t="shared" si="6"/>
        <v>0</v>
      </c>
      <c r="G23" s="10">
        <f t="shared" si="7"/>
        <v>0</v>
      </c>
    </row>
    <row r="24" spans="1:10" ht="15">
      <c r="A24" s="1" t="s">
        <v>24</v>
      </c>
      <c r="B24" s="10">
        <v>371374</v>
      </c>
      <c r="C24" s="10">
        <v>335810</v>
      </c>
      <c r="D24" s="12">
        <f t="shared" si="4"/>
        <v>0.10720915100227656</v>
      </c>
      <c r="E24" s="12">
        <f t="shared" si="5"/>
        <v>3.1168032888353476E-2</v>
      </c>
      <c r="F24" s="12">
        <f t="shared" si="6"/>
        <v>0.1059051249218308</v>
      </c>
      <c r="G24" s="10">
        <f t="shared" si="7"/>
        <v>35564</v>
      </c>
    </row>
    <row r="25" spans="1:10" ht="15">
      <c r="A25" s="1" t="s">
        <v>25</v>
      </c>
      <c r="B25" s="10">
        <v>11900</v>
      </c>
      <c r="C25" s="10">
        <v>11900</v>
      </c>
      <c r="D25" s="12">
        <f t="shared" si="4"/>
        <v>3.4353209888874584E-3</v>
      </c>
      <c r="E25" s="12">
        <f t="shared" si="5"/>
        <v>9.9872255831427725E-4</v>
      </c>
      <c r="F25" s="12">
        <f t="shared" si="6"/>
        <v>0</v>
      </c>
      <c r="G25" s="10">
        <f t="shared" si="7"/>
        <v>0</v>
      </c>
    </row>
    <row r="26" spans="1:10" ht="15">
      <c r="A26" s="1" t="s">
        <v>26</v>
      </c>
      <c r="B26" s="10">
        <v>343016</v>
      </c>
      <c r="C26" s="10">
        <v>308419</v>
      </c>
      <c r="D26" s="12">
        <f t="shared" si="4"/>
        <v>9.9022694481026921E-2</v>
      </c>
      <c r="E26" s="12">
        <f t="shared" si="5"/>
        <v>2.8788051854010933E-2</v>
      </c>
      <c r="F26" s="12">
        <f t="shared" si="6"/>
        <v>0.11217531993813611</v>
      </c>
      <c r="G26" s="10">
        <f t="shared" si="7"/>
        <v>34597</v>
      </c>
    </row>
    <row r="27" spans="1:10" ht="15">
      <c r="A27" s="1" t="s">
        <v>27</v>
      </c>
      <c r="B27" s="10">
        <v>658760</v>
      </c>
      <c r="C27" s="10">
        <v>658760</v>
      </c>
      <c r="D27" s="12">
        <f t="shared" si="4"/>
        <v>0.19017244156634472</v>
      </c>
      <c r="E27" s="12">
        <f t="shared" si="5"/>
        <v>5.5287266597908676E-2</v>
      </c>
      <c r="F27" s="12">
        <f t="shared" si="6"/>
        <v>0</v>
      </c>
      <c r="G27" s="10">
        <f>+B27-C27</f>
        <v>0</v>
      </c>
    </row>
    <row r="28" spans="1:10" ht="15">
      <c r="A28" s="1" t="s">
        <v>28</v>
      </c>
      <c r="B28" s="10">
        <v>40000</v>
      </c>
      <c r="C28" s="10">
        <v>40000</v>
      </c>
      <c r="D28" s="12">
        <f t="shared" si="4"/>
        <v>1.1547297441638515E-2</v>
      </c>
      <c r="E28" s="12">
        <f t="shared" si="5"/>
        <v>3.3570506161824444E-3</v>
      </c>
      <c r="F28" s="12">
        <f t="shared" si="6"/>
        <v>0</v>
      </c>
      <c r="G28" s="10">
        <f t="shared" si="7"/>
        <v>0</v>
      </c>
    </row>
    <row r="29" spans="1:10" ht="15">
      <c r="A29" s="1" t="s">
        <v>29</v>
      </c>
      <c r="B29" s="10">
        <v>30060</v>
      </c>
      <c r="C29" s="10">
        <v>30060</v>
      </c>
      <c r="D29" s="12">
        <f t="shared" si="4"/>
        <v>8.6777940273913435E-3</v>
      </c>
      <c r="E29" s="12">
        <f t="shared" si="5"/>
        <v>2.5228235380611069E-3</v>
      </c>
      <c r="F29" s="12">
        <f t="shared" si="6"/>
        <v>0</v>
      </c>
      <c r="G29" s="10">
        <f t="shared" si="7"/>
        <v>0</v>
      </c>
    </row>
    <row r="30" spans="1:10" ht="15">
      <c r="A30" s="1" t="s">
        <v>30</v>
      </c>
      <c r="B30" s="10">
        <v>2300</v>
      </c>
      <c r="C30" s="10">
        <v>2300</v>
      </c>
      <c r="D30" s="12">
        <f t="shared" si="4"/>
        <v>6.6396960289421463E-4</v>
      </c>
      <c r="E30" s="12">
        <f t="shared" si="5"/>
        <v>1.9303041043049055E-4</v>
      </c>
      <c r="F30" s="12">
        <f t="shared" si="6"/>
        <v>0</v>
      </c>
      <c r="G30" s="10">
        <f t="shared" si="7"/>
        <v>0</v>
      </c>
    </row>
    <row r="31" spans="1:10" ht="15">
      <c r="A31" s="1" t="s">
        <v>31</v>
      </c>
      <c r="B31" s="10">
        <v>35800</v>
      </c>
      <c r="C31" s="10">
        <v>35800</v>
      </c>
      <c r="D31" s="12">
        <f t="shared" si="4"/>
        <v>1.0334831210266472E-2</v>
      </c>
      <c r="E31" s="12">
        <f t="shared" si="5"/>
        <v>3.0045603014832874E-3</v>
      </c>
      <c r="F31" s="12">
        <f t="shared" si="6"/>
        <v>0</v>
      </c>
      <c r="G31" s="10">
        <f t="shared" si="7"/>
        <v>0</v>
      </c>
    </row>
    <row r="32" spans="1:10" ht="15">
      <c r="A32" s="1" t="s">
        <v>32</v>
      </c>
      <c r="B32" s="10">
        <v>5500</v>
      </c>
      <c r="C32" s="10">
        <v>5500</v>
      </c>
      <c r="D32" s="12">
        <f t="shared" si="4"/>
        <v>1.587753398225296E-3</v>
      </c>
      <c r="E32" s="12">
        <f t="shared" si="5"/>
        <v>4.6159445972508608E-4</v>
      </c>
      <c r="F32" s="12">
        <f t="shared" si="6"/>
        <v>0</v>
      </c>
      <c r="G32" s="10">
        <f t="shared" si="7"/>
        <v>0</v>
      </c>
    </row>
    <row r="33" spans="1:7" ht="15">
      <c r="A33" s="1" t="s">
        <v>33</v>
      </c>
      <c r="B33" s="10">
        <v>20000</v>
      </c>
      <c r="C33" s="10">
        <v>20000</v>
      </c>
      <c r="D33" s="12">
        <f t="shared" si="4"/>
        <v>5.7736487208192577E-3</v>
      </c>
      <c r="E33" s="12">
        <f t="shared" si="5"/>
        <v>1.6785253080912222E-3</v>
      </c>
      <c r="F33" s="12">
        <f>+G33/C33</f>
        <v>0</v>
      </c>
      <c r="G33" s="10">
        <f>+B33-C33</f>
        <v>0</v>
      </c>
    </row>
    <row r="34" spans="1:7" ht="15">
      <c r="A34" s="1" t="s">
        <v>34</v>
      </c>
      <c r="B34" s="10">
        <v>23300</v>
      </c>
      <c r="C34" s="10">
        <v>22800</v>
      </c>
      <c r="D34" s="12">
        <f t="shared" si="4"/>
        <v>6.7263007597544349E-3</v>
      </c>
      <c r="E34" s="12">
        <f t="shared" si="5"/>
        <v>1.9554819839262736E-3</v>
      </c>
      <c r="F34" s="12">
        <f t="shared" si="6"/>
        <v>2.1929824561403508E-2</v>
      </c>
      <c r="G34" s="10">
        <f t="shared" si="7"/>
        <v>500</v>
      </c>
    </row>
    <row r="35" spans="1:7" s="9" customFormat="1">
      <c r="A35" s="9" t="s">
        <v>35</v>
      </c>
      <c r="B35" s="13">
        <f>SUM(B18:B34)</f>
        <v>3464014</v>
      </c>
      <c r="C35" s="13">
        <f>SUM(C18:C34)</f>
        <v>3504056</v>
      </c>
      <c r="D35" s="14">
        <f>SUM(D18:D34)</f>
        <v>1</v>
      </c>
      <c r="E35" s="14">
        <f t="shared" si="5"/>
        <v>0.29072175832911534</v>
      </c>
      <c r="F35" s="14">
        <f>+G35/C35</f>
        <v>-1.1427328786982856E-2</v>
      </c>
      <c r="G35" s="13">
        <f>+B35-C35</f>
        <v>-40042</v>
      </c>
    </row>
    <row r="36" spans="1:7" ht="15">
      <c r="B36" s="10"/>
      <c r="C36" s="10"/>
      <c r="D36" s="12"/>
      <c r="E36" s="12"/>
      <c r="F36" s="12"/>
    </row>
    <row r="37" spans="1:7" s="9" customFormat="1" ht="18.75">
      <c r="A37" s="7" t="s">
        <v>36</v>
      </c>
      <c r="B37" s="16"/>
      <c r="C37" s="16"/>
      <c r="D37" s="17"/>
      <c r="E37" s="17"/>
      <c r="F37" s="17"/>
      <c r="G37" s="16"/>
    </row>
    <row r="38" spans="1:7" ht="15">
      <c r="A38" s="1" t="s">
        <v>37</v>
      </c>
      <c r="B38" s="10">
        <v>19398</v>
      </c>
      <c r="C38" s="10">
        <v>19398</v>
      </c>
      <c r="D38" s="12">
        <f t="shared" ref="D38:D49" si="8">+B38/$B$50</f>
        <v>1.0828813419287993E-2</v>
      </c>
      <c r="E38" s="12">
        <f t="shared" ref="E38:E49" si="9">+B38/$B$52</f>
        <v>1.6280016963176763E-3</v>
      </c>
      <c r="F38" s="12">
        <f t="shared" ref="F38:F49" si="10">+G38/C38</f>
        <v>0</v>
      </c>
      <c r="G38" s="10">
        <f t="shared" ref="G38:G49" si="11">+B38-C38</f>
        <v>0</v>
      </c>
    </row>
    <row r="39" spans="1:7" ht="15">
      <c r="A39" s="1" t="s">
        <v>38</v>
      </c>
      <c r="B39" s="10">
        <v>10000</v>
      </c>
      <c r="C39" s="10">
        <v>10000</v>
      </c>
      <c r="D39" s="12">
        <f t="shared" si="8"/>
        <v>5.5824380963439496E-3</v>
      </c>
      <c r="E39" s="12">
        <f t="shared" si="9"/>
        <v>8.3926265404561109E-4</v>
      </c>
      <c r="F39" s="12">
        <f t="shared" si="10"/>
        <v>0</v>
      </c>
      <c r="G39" s="10">
        <f t="shared" si="11"/>
        <v>0</v>
      </c>
    </row>
    <row r="40" spans="1:7" ht="15">
      <c r="A40" s="1" t="s">
        <v>39</v>
      </c>
      <c r="B40" s="10">
        <v>11000</v>
      </c>
      <c r="C40" s="10">
        <v>11000</v>
      </c>
      <c r="D40" s="12">
        <f t="shared" si="8"/>
        <v>6.1406819059783447E-3</v>
      </c>
      <c r="E40" s="12">
        <f t="shared" si="9"/>
        <v>9.2318891945017217E-4</v>
      </c>
      <c r="F40" s="12">
        <f t="shared" si="10"/>
        <v>0</v>
      </c>
      <c r="G40" s="10">
        <f t="shared" si="11"/>
        <v>0</v>
      </c>
    </row>
    <row r="41" spans="1:7" ht="15">
      <c r="A41" s="1" t="s">
        <v>40</v>
      </c>
      <c r="B41" s="10">
        <v>3300</v>
      </c>
      <c r="C41" s="10">
        <v>3300</v>
      </c>
      <c r="D41" s="12">
        <f t="shared" si="8"/>
        <v>1.8422045717935035E-3</v>
      </c>
      <c r="E41" s="12">
        <f t="shared" si="9"/>
        <v>2.7695667583505163E-4</v>
      </c>
      <c r="F41" s="12">
        <f t="shared" si="10"/>
        <v>0</v>
      </c>
      <c r="G41" s="10">
        <f t="shared" si="11"/>
        <v>0</v>
      </c>
    </row>
    <row r="42" spans="1:7" ht="15">
      <c r="A42" s="1" t="s">
        <v>41</v>
      </c>
      <c r="B42" s="10">
        <v>610211</v>
      </c>
      <c r="C42" s="10">
        <v>578337</v>
      </c>
      <c r="D42" s="12">
        <f t="shared" si="8"/>
        <v>0.3406465133208138</v>
      </c>
      <c r="E42" s="12">
        <f t="shared" si="9"/>
        <v>5.1212730338782639E-2</v>
      </c>
      <c r="F42" s="12">
        <f t="shared" si="10"/>
        <v>5.5113195247753474E-2</v>
      </c>
      <c r="G42" s="10">
        <f t="shared" si="11"/>
        <v>31874</v>
      </c>
    </row>
    <row r="43" spans="1:7" ht="15">
      <c r="A43" s="1" t="s">
        <v>42</v>
      </c>
      <c r="B43" s="10">
        <v>117800</v>
      </c>
      <c r="C43" s="10">
        <v>125700</v>
      </c>
      <c r="D43" s="12">
        <f t="shared" si="8"/>
        <v>6.5761120774931722E-2</v>
      </c>
      <c r="E43" s="12">
        <f t="shared" si="9"/>
        <v>9.8865140646572976E-3</v>
      </c>
      <c r="F43" s="12">
        <f t="shared" si="10"/>
        <v>-6.2848050914876691E-2</v>
      </c>
      <c r="G43" s="10">
        <f t="shared" si="11"/>
        <v>-7900</v>
      </c>
    </row>
    <row r="44" spans="1:7" ht="15">
      <c r="A44" s="1" t="s">
        <v>43</v>
      </c>
      <c r="B44" s="10">
        <v>209900</v>
      </c>
      <c r="C44" s="10">
        <v>183200</v>
      </c>
      <c r="D44" s="12">
        <f t="shared" si="8"/>
        <v>0.11717537564225951</v>
      </c>
      <c r="E44" s="12">
        <f t="shared" si="9"/>
        <v>1.7616123108417377E-2</v>
      </c>
      <c r="F44" s="12">
        <f t="shared" si="10"/>
        <v>0.14574235807860261</v>
      </c>
      <c r="G44" s="10">
        <f t="shared" si="11"/>
        <v>26700</v>
      </c>
    </row>
    <row r="45" spans="1:7" ht="15">
      <c r="A45" s="1" t="s">
        <v>44</v>
      </c>
      <c r="B45" s="10">
        <v>290000</v>
      </c>
      <c r="C45" s="10">
        <v>290000</v>
      </c>
      <c r="D45" s="12">
        <f t="shared" si="8"/>
        <v>0.16189070479397455</v>
      </c>
      <c r="E45" s="12">
        <f t="shared" si="9"/>
        <v>2.4338616967322722E-2</v>
      </c>
      <c r="F45" s="12">
        <f t="shared" si="10"/>
        <v>0</v>
      </c>
      <c r="G45" s="10">
        <f t="shared" si="11"/>
        <v>0</v>
      </c>
    </row>
    <row r="46" spans="1:7" ht="15">
      <c r="A46" s="1" t="s">
        <v>45</v>
      </c>
      <c r="B46" s="10">
        <v>30000</v>
      </c>
      <c r="C46" s="10">
        <v>30000</v>
      </c>
      <c r="D46" s="12">
        <f t="shared" si="8"/>
        <v>1.674731428903185E-2</v>
      </c>
      <c r="E46" s="12">
        <f t="shared" si="9"/>
        <v>2.5177879621368334E-3</v>
      </c>
      <c r="F46" s="12">
        <f t="shared" si="10"/>
        <v>0</v>
      </c>
      <c r="G46" s="10">
        <f t="shared" si="11"/>
        <v>0</v>
      </c>
    </row>
    <row r="47" spans="1:7" ht="15">
      <c r="A47" s="1" t="s">
        <v>46</v>
      </c>
      <c r="B47" s="10">
        <v>25000</v>
      </c>
      <c r="C47" s="10">
        <v>25000</v>
      </c>
      <c r="D47" s="12">
        <f t="shared" si="8"/>
        <v>1.3956095240859874E-2</v>
      </c>
      <c r="E47" s="12">
        <f t="shared" si="9"/>
        <v>2.0981566351140277E-3</v>
      </c>
      <c r="F47" s="12">
        <f t="shared" si="10"/>
        <v>0</v>
      </c>
      <c r="G47" s="10">
        <f t="shared" si="11"/>
        <v>0</v>
      </c>
    </row>
    <row r="48" spans="1:7" ht="15">
      <c r="A48" s="1" t="s">
        <v>47</v>
      </c>
      <c r="B48" s="10">
        <v>60576</v>
      </c>
      <c r="C48" s="10">
        <v>69539</v>
      </c>
      <c r="D48" s="12">
        <f t="shared" si="8"/>
        <v>3.3816177012413108E-2</v>
      </c>
      <c r="E48" s="12">
        <f t="shared" si="9"/>
        <v>5.0839174531466932E-3</v>
      </c>
      <c r="F48" s="12">
        <f t="shared" si="10"/>
        <v>-0.12889170105983694</v>
      </c>
      <c r="G48" s="10">
        <f t="shared" si="11"/>
        <v>-8963</v>
      </c>
    </row>
    <row r="49" spans="1:7" ht="15">
      <c r="A49" s="1" t="s">
        <v>48</v>
      </c>
      <c r="B49" s="10">
        <v>404147</v>
      </c>
      <c r="C49" s="10">
        <v>463947</v>
      </c>
      <c r="D49" s="12">
        <f t="shared" si="8"/>
        <v>0.22561256093231183</v>
      </c>
      <c r="E49" s="12">
        <f t="shared" si="9"/>
        <v>3.391854838445716E-2</v>
      </c>
      <c r="F49" s="12">
        <f t="shared" si="10"/>
        <v>-0.12889403315464912</v>
      </c>
      <c r="G49" s="10">
        <f t="shared" si="11"/>
        <v>-59800</v>
      </c>
    </row>
    <row r="50" spans="1:7">
      <c r="A50" s="9" t="s">
        <v>49</v>
      </c>
      <c r="B50" s="13">
        <f>SUM(B38:B49)</f>
        <v>1791332</v>
      </c>
      <c r="C50" s="13">
        <f>SUM(C38:C49)</f>
        <v>1809421</v>
      </c>
      <c r="D50" s="14">
        <f>SUM(D38:D49)</f>
        <v>1</v>
      </c>
      <c r="E50" s="14">
        <f>+B50/$B$52</f>
        <v>0.15033980485968326</v>
      </c>
      <c r="F50" s="14">
        <f>+G50/C50</f>
        <v>-9.9971206258797699E-3</v>
      </c>
      <c r="G50" s="13">
        <f>+B50-C50</f>
        <v>-18089</v>
      </c>
    </row>
    <row r="51" spans="1:7">
      <c r="B51" s="16"/>
      <c r="C51" s="16"/>
      <c r="D51" s="17"/>
      <c r="E51" s="17"/>
      <c r="F51" s="17"/>
      <c r="G51" s="16"/>
    </row>
    <row r="52" spans="1:7" ht="16.5" thickBot="1">
      <c r="A52" s="18" t="s">
        <v>50</v>
      </c>
      <c r="B52" s="19">
        <f>+B50+B35+B15</f>
        <v>11915221</v>
      </c>
      <c r="C52" s="19">
        <f>+C50+C35+C15</f>
        <v>12233194</v>
      </c>
      <c r="D52" s="20">
        <v>1</v>
      </c>
      <c r="E52" s="20">
        <f>+E50+E35+E15</f>
        <v>1</v>
      </c>
      <c r="F52" s="20">
        <f>+G52/C52</f>
        <v>-2.5992639371205918E-2</v>
      </c>
      <c r="G52" s="21">
        <f>+B52-C52</f>
        <v>-317973</v>
      </c>
    </row>
    <row r="53" spans="1:7" ht="16.5" thickTop="1">
      <c r="B53" s="10"/>
      <c r="C53" s="10"/>
      <c r="F53" s="9"/>
      <c r="G53" s="16"/>
    </row>
    <row r="54" spans="1:7">
      <c r="B54" s="8"/>
      <c r="C54" s="8"/>
      <c r="F54" s="17"/>
      <c r="G54" s="16"/>
    </row>
    <row r="55" spans="1:7">
      <c r="B55" s="17"/>
      <c r="C55" s="17"/>
    </row>
    <row r="56" spans="1:7">
      <c r="B56" s="16"/>
      <c r="C56" s="16"/>
      <c r="F56" s="10"/>
    </row>
    <row r="57" spans="1:7">
      <c r="B57" s="16"/>
      <c r="C57" s="16"/>
      <c r="D57" s="16"/>
      <c r="F57" s="12"/>
    </row>
    <row r="58" spans="1:7">
      <c r="B58" s="22"/>
      <c r="C58" s="22"/>
    </row>
  </sheetData>
  <mergeCells count="1">
    <mergeCell ref="A1:G1"/>
  </mergeCells>
  <pageMargins left="0.25" right="0.25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613EE77B7540A3B9B3BBFBD7A526" ma:contentTypeVersion="6" ma:contentTypeDescription="Create a new document." ma:contentTypeScope="" ma:versionID="06d989006373e026e37ffbe9db029616">
  <xsd:schema xmlns:xsd="http://www.w3.org/2001/XMLSchema" xmlns:xs="http://www.w3.org/2001/XMLSchema" xmlns:p="http://schemas.microsoft.com/office/2006/metadata/properties" xmlns:ns2="5a75c1b6-7e9e-458d-8219-63bed263f8d4" xmlns:ns3="dbf1d217-fcff-488e-b4a9-acc64ae69dc5" targetNamespace="http://schemas.microsoft.com/office/2006/metadata/properties" ma:root="true" ma:fieldsID="43f495209f5b26eb273f30f8020beece" ns2:_="" ns3:_="">
    <xsd:import namespace="5a75c1b6-7e9e-458d-8219-63bed263f8d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5c1b6-7e9e-458d-8219-63bed263f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C7D880-B00E-4810-AE77-622B0F089BF5}"/>
</file>

<file path=customXml/itemProps2.xml><?xml version="1.0" encoding="utf-8"?>
<ds:datastoreItem xmlns:ds="http://schemas.openxmlformats.org/officeDocument/2006/customXml" ds:itemID="{17C376DB-4078-4761-A18E-4E728DD4AB05}"/>
</file>

<file path=customXml/itemProps3.xml><?xml version="1.0" encoding="utf-8"?>
<ds:datastoreItem xmlns:ds="http://schemas.openxmlformats.org/officeDocument/2006/customXml" ds:itemID="{F6988228-C012-416D-BFC0-497862201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Jamion Wolford</dc:creator>
  <cp:keywords/>
  <dc:description/>
  <cp:lastModifiedBy>Zondra Plum</cp:lastModifiedBy>
  <cp:revision/>
  <dcterms:created xsi:type="dcterms:W3CDTF">2022-03-24T19:41:30Z</dcterms:created>
  <dcterms:modified xsi:type="dcterms:W3CDTF">2022-07-20T19:24:06Z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0x010100F48D8F2A0013D0458AF084E02B878DAE</vt:lpwstr>
  </property>
  <property fmtid="{D5CDD505-2E9C-101B-9397-08002B2CF9AE}" pid="3" name="MediaServiceImageTags">
    <vt:lpwstr/>
  </property>
</Properties>
</file>