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bi Blosser\Desktop\"/>
    </mc:Choice>
  </mc:AlternateContent>
  <xr:revisionPtr revIDLastSave="0" documentId="8_{3DD31E3C-05F2-4824-B796-B1ECDC5324AB}" xr6:coauthVersionLast="46" xr6:coauthVersionMax="46" xr10:uidLastSave="{00000000-0000-0000-0000-000000000000}"/>
  <bookViews>
    <workbookView xWindow="-108" yWindow="-108" windowWidth="23256" windowHeight="12576" tabRatio="884" xr2:uid="{00000000-000D-0000-FFFF-FFFF00000000}"/>
  </bookViews>
  <sheets>
    <sheet name="Numbers" sheetId="1" r:id="rId1"/>
    <sheet name="CAT II" sheetId="10" r:id="rId2"/>
    <sheet name="CAT III" sheetId="12" r:id="rId3"/>
    <sheet name="CAT I" sheetId="11" r:id="rId4"/>
    <sheet name="Whole Budget" sheetId="7" r:id="rId5"/>
    <sheet name="Category I" sheetId="5" r:id="rId6"/>
    <sheet name="Category II" sheetId="4" r:id="rId7"/>
    <sheet name="Category III" sheetId="6" r:id="rId8"/>
  </sheets>
  <definedNames>
    <definedName name="_xlnm.Print_Area" localSheetId="0">Numbers!$A$1:$G$56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56" i="1" s="1"/>
  <c r="G52" i="1"/>
  <c r="F52" i="1" s="1"/>
  <c r="G27" i="1"/>
  <c r="F27" i="1" s="1"/>
  <c r="C39" i="1"/>
  <c r="C17" i="1"/>
  <c r="G31" i="1"/>
  <c r="G12" i="1" l="1"/>
  <c r="F12" i="1" s="1"/>
  <c r="G5" i="1"/>
  <c r="F5" i="1" s="1"/>
  <c r="G6" i="1"/>
  <c r="F6" i="1" s="1"/>
  <c r="G7" i="1"/>
  <c r="F7" i="1" s="1"/>
  <c r="G8" i="1"/>
  <c r="F8" i="1" s="1"/>
  <c r="G9" i="1"/>
  <c r="F9" i="1" s="1"/>
  <c r="G10" i="1"/>
  <c r="F10" i="1" s="1"/>
  <c r="G11" i="1"/>
  <c r="F11" i="1" s="1"/>
  <c r="G13" i="1"/>
  <c r="F13" i="1" s="1"/>
  <c r="G15" i="1"/>
  <c r="F15" i="1" s="1"/>
  <c r="G14" i="1"/>
  <c r="F14" i="1" s="1"/>
  <c r="G16" i="1"/>
  <c r="F16" i="1" s="1"/>
  <c r="B17" i="1"/>
  <c r="D12" i="1" s="1"/>
  <c r="G20" i="1"/>
  <c r="F20" i="1" s="1"/>
  <c r="G21" i="1"/>
  <c r="F21" i="1" s="1"/>
  <c r="G22" i="1"/>
  <c r="F22" i="1" s="1"/>
  <c r="G23" i="1"/>
  <c r="F23" i="1" s="1"/>
  <c r="G24" i="1"/>
  <c r="F24" i="1" s="1"/>
  <c r="G25" i="1"/>
  <c r="F25" i="1" s="1"/>
  <c r="G26" i="1"/>
  <c r="G28" i="1"/>
  <c r="F28" i="1" s="1"/>
  <c r="G29" i="1"/>
  <c r="F29" i="1" s="1"/>
  <c r="G30" i="1"/>
  <c r="F30" i="1" s="1"/>
  <c r="F31" i="1"/>
  <c r="G32" i="1"/>
  <c r="F32" i="1" s="1"/>
  <c r="G37" i="1"/>
  <c r="F37" i="1" s="1"/>
  <c r="G33" i="1"/>
  <c r="F33" i="1" s="1"/>
  <c r="G34" i="1"/>
  <c r="F34" i="1" s="1"/>
  <c r="G35" i="1"/>
  <c r="F35" i="1" s="1"/>
  <c r="G36" i="1"/>
  <c r="F36" i="1" s="1"/>
  <c r="G38" i="1"/>
  <c r="F38" i="1" s="1"/>
  <c r="B39" i="1"/>
  <c r="D27" i="1" s="1"/>
  <c r="G42" i="1"/>
  <c r="F42" i="1" s="1"/>
  <c r="G43" i="1"/>
  <c r="F43" i="1" s="1"/>
  <c r="G44" i="1"/>
  <c r="F44" i="1" s="1"/>
  <c r="G45" i="1"/>
  <c r="F45" i="1" s="1"/>
  <c r="G46" i="1"/>
  <c r="F46" i="1" s="1"/>
  <c r="G47" i="1"/>
  <c r="F47" i="1" s="1"/>
  <c r="G48" i="1"/>
  <c r="F48" i="1" s="1"/>
  <c r="G49" i="1"/>
  <c r="F49" i="1" s="1"/>
  <c r="G50" i="1"/>
  <c r="F50" i="1" s="1"/>
  <c r="G51" i="1"/>
  <c r="F51" i="1" s="1"/>
  <c r="G53" i="1"/>
  <c r="F53" i="1" s="1"/>
  <c r="B54" i="1"/>
  <c r="D52" i="1" s="1"/>
  <c r="F26" i="1" l="1"/>
  <c r="D34" i="1"/>
  <c r="G54" i="1"/>
  <c r="F54" i="1" s="1"/>
  <c r="B56" i="1"/>
  <c r="E52" i="1" s="1"/>
  <c r="D33" i="1"/>
  <c r="D5" i="1"/>
  <c r="D51" i="1"/>
  <c r="D23" i="1"/>
  <c r="D20" i="1"/>
  <c r="D36" i="1"/>
  <c r="D30" i="1"/>
  <c r="D49" i="1"/>
  <c r="D37" i="1"/>
  <c r="D25" i="1"/>
  <c r="D31" i="1"/>
  <c r="D43" i="1"/>
  <c r="D53" i="1"/>
  <c r="D38" i="1"/>
  <c r="D21" i="1"/>
  <c r="D28" i="1"/>
  <c r="D44" i="1"/>
  <c r="D42" i="1"/>
  <c r="D22" i="1"/>
  <c r="D47" i="1"/>
  <c r="D26" i="1"/>
  <c r="D45" i="1"/>
  <c r="D50" i="1"/>
  <c r="D24" i="1"/>
  <c r="D46" i="1"/>
  <c r="D29" i="1"/>
  <c r="D35" i="1"/>
  <c r="D48" i="1"/>
  <c r="D32" i="1"/>
  <c r="D8" i="1"/>
  <c r="D14" i="1"/>
  <c r="D7" i="1"/>
  <c r="D6" i="1"/>
  <c r="D16" i="1"/>
  <c r="D10" i="1"/>
  <c r="D9" i="1"/>
  <c r="G17" i="1"/>
  <c r="F17" i="1" s="1"/>
  <c r="D15" i="1"/>
  <c r="D13" i="1"/>
  <c r="D11" i="1"/>
  <c r="G39" i="1"/>
  <c r="F39" i="1" s="1"/>
  <c r="E16" i="1" l="1"/>
  <c r="E27" i="1"/>
  <c r="E54" i="1"/>
  <c r="E5" i="1"/>
  <c r="E39" i="1"/>
  <c r="D39" i="1"/>
  <c r="D54" i="1"/>
  <c r="G56" i="1"/>
  <c r="F56" i="1" s="1"/>
  <c r="E12" i="1"/>
  <c r="D17" i="1"/>
  <c r="E50" i="1"/>
  <c r="E49" i="1"/>
  <c r="E23" i="1"/>
  <c r="E6" i="1"/>
  <c r="E8" i="1"/>
  <c r="E9" i="1"/>
  <c r="E31" i="1"/>
  <c r="E38" i="1"/>
  <c r="E29" i="1"/>
  <c r="E14" i="1"/>
  <c r="E32" i="1"/>
  <c r="E7" i="1"/>
  <c r="E24" i="1"/>
  <c r="E25" i="1"/>
  <c r="E33" i="1"/>
  <c r="E11" i="1"/>
  <c r="E42" i="1"/>
  <c r="E21" i="1"/>
  <c r="E13" i="1"/>
  <c r="E26" i="1"/>
  <c r="E51" i="1"/>
  <c r="E37" i="1"/>
  <c r="E20" i="1"/>
  <c r="E45" i="1"/>
  <c r="E47" i="1"/>
  <c r="E35" i="1"/>
  <c r="E10" i="1"/>
  <c r="E36" i="1"/>
  <c r="E44" i="1"/>
  <c r="E46" i="1"/>
  <c r="E28" i="1"/>
  <c r="E30" i="1"/>
  <c r="E15" i="1"/>
  <c r="E48" i="1"/>
  <c r="E53" i="1"/>
  <c r="E22" i="1"/>
  <c r="E43" i="1"/>
  <c r="E34" i="1"/>
  <c r="E17" i="1" l="1"/>
  <c r="E56" i="1" s="1"/>
</calcChain>
</file>

<file path=xl/sharedStrings.xml><?xml version="1.0" encoding="utf-8"?>
<sst xmlns="http://schemas.openxmlformats.org/spreadsheetml/2006/main" count="55" uniqueCount="55">
  <si>
    <t>Reserve Pension</t>
  </si>
  <si>
    <t>Pensions Conference Responsibility</t>
  </si>
  <si>
    <t>Episcopal Residence</t>
  </si>
  <si>
    <t>Medical Insurance</t>
  </si>
  <si>
    <t>Total Category I</t>
  </si>
  <si>
    <t>World Service - General Church</t>
  </si>
  <si>
    <t>Grand Total Category II</t>
  </si>
  <si>
    <t>Total Category III</t>
  </si>
  <si>
    <t>Total Opportunities for Ministry</t>
  </si>
  <si>
    <t>Episcopal Fund - General Church</t>
  </si>
  <si>
    <t>% of Total</t>
  </si>
  <si>
    <t>District Superintendents Expenses</t>
  </si>
  <si>
    <t>Equitable Compensation</t>
  </si>
  <si>
    <t>Clergy Support</t>
  </si>
  <si>
    <t>Board of Higher Education</t>
  </si>
  <si>
    <t>Board of Global Ministries</t>
  </si>
  <si>
    <t>Youth Ministries</t>
  </si>
  <si>
    <t>Archives and History</t>
  </si>
  <si>
    <t>Jurisdictional Fund</t>
  </si>
  <si>
    <t>General Delegates</t>
  </si>
  <si>
    <t>Annual Conference Reserve</t>
  </si>
  <si>
    <t>Conference Lay Leader</t>
  </si>
  <si>
    <t>Conference Administration</t>
  </si>
  <si>
    <t>Annual Conference Session</t>
  </si>
  <si>
    <t>United Methodist Center</t>
  </si>
  <si>
    <t>Spring Heights Maintenance Fund</t>
  </si>
  <si>
    <t>Area Fund</t>
  </si>
  <si>
    <t>General Church Apportionments</t>
  </si>
  <si>
    <t>Medical Insurance Reserve</t>
  </si>
  <si>
    <t>Christian Unity and Interreligious Concerns</t>
  </si>
  <si>
    <t>Justice and Advocacy</t>
  </si>
  <si>
    <t>Communications</t>
  </si>
  <si>
    <t>Board of Ordained Ministry</t>
  </si>
  <si>
    <t>Office of Connectional Ministries</t>
  </si>
  <si>
    <t>Ministerial Support</t>
  </si>
  <si>
    <t>World Service and Conference Benevolences</t>
  </si>
  <si>
    <t>Lay Ministry Team</t>
  </si>
  <si>
    <t>Evangelism</t>
  </si>
  <si>
    <t>Ethnic Ministries</t>
  </si>
  <si>
    <t>General And Administrative</t>
  </si>
  <si>
    <t>Young Adult Ministries</t>
  </si>
  <si>
    <t>Older Adult Ministries</t>
  </si>
  <si>
    <t>World Service - General Church - Contingency</t>
  </si>
  <si>
    <t>Sexual Ethics</t>
  </si>
  <si>
    <t>Diversity and Inclusion</t>
  </si>
  <si>
    <t>Ethnic Ministry Support</t>
  </si>
  <si>
    <t>Percent Change</t>
  </si>
  <si>
    <t>Change Amount</t>
  </si>
  <si>
    <t>% of Category</t>
  </si>
  <si>
    <t xml:space="preserve">Congregational Vitality </t>
  </si>
  <si>
    <t>Affiliated College Support</t>
  </si>
  <si>
    <t>Spring Heights Camp &amp; Retreat Center</t>
  </si>
  <si>
    <t>Ministerial Education Fund Conf. Share</t>
  </si>
  <si>
    <t>Opportunities for Ministry 2022-2021</t>
  </si>
  <si>
    <t>Conference Property and Casualty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</si>
</sst>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7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6" fontId="3" fillId="0" borderId="0" xfId="0" applyNumberFormat="1" applyFont="1" applyFill="1" applyBorder="1"/>
    <xf numFmtId="6" fontId="4" fillId="0" borderId="0" xfId="0" applyNumberFormat="1" applyFont="1" applyFill="1" applyBorder="1"/>
    <xf numFmtId="10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6" fontId="5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5" fontId="3" fillId="0" borderId="0" xfId="0" applyNumberFormat="1" applyFont="1" applyFill="1" applyBorder="1"/>
    <xf numFmtId="6" fontId="4" fillId="0" borderId="0" xfId="0" applyNumberFormat="1" applyFont="1" applyFill="1" applyBorder="1" applyAlignment="1">
      <alignment horizontal="right"/>
    </xf>
    <xf numFmtId="10" fontId="3" fillId="0" borderId="0" xfId="1" applyNumberFormat="1" applyFont="1" applyFill="1" applyBorder="1"/>
    <xf numFmtId="6" fontId="3" fillId="0" borderId="1" xfId="0" applyNumberFormat="1" applyFont="1" applyFill="1" applyBorder="1"/>
    <xf numFmtId="10" fontId="3" fillId="0" borderId="1" xfId="0" applyNumberFormat="1" applyFont="1" applyFill="1" applyBorder="1"/>
    <xf numFmtId="6" fontId="2" fillId="0" borderId="2" xfId="0" applyNumberFormat="1" applyFont="1" applyFill="1" applyBorder="1"/>
    <xf numFmtId="10" fontId="3" fillId="0" borderId="2" xfId="0" applyNumberFormat="1" applyFont="1" applyFill="1" applyBorder="1"/>
    <xf numFmtId="6" fontId="3" fillId="0" borderId="2" xfId="0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6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World Service and Conference Benevolences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C0504D">
            <a:lumMod val="40000"/>
            <a:lumOff val="60000"/>
          </a:srgbClr>
        </a:solidFill>
      </c:spPr>
    </c:sideWall>
    <c:backWall>
      <c:thickness val="0"/>
      <c:spPr>
        <a:solidFill>
          <a:srgbClr val="C0504D">
            <a:lumMod val="40000"/>
            <a:lumOff val="60000"/>
          </a:srgb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Numbers!$A$20:$A$38</c:f>
              <c:strCache>
                <c:ptCount val="19"/>
                <c:pt idx="0">
                  <c:v>World Service - General Church</c:v>
                </c:pt>
                <c:pt idx="1">
                  <c:v>World Service - General Church - Contingency</c:v>
                </c:pt>
                <c:pt idx="2">
                  <c:v>Congregational Vitality </c:v>
                </c:pt>
                <c:pt idx="3">
                  <c:v>Evangelism</c:v>
                </c:pt>
                <c:pt idx="4">
                  <c:v>Office of Connectional Ministries</c:v>
                </c:pt>
                <c:pt idx="5">
                  <c:v>Communications</c:v>
                </c:pt>
                <c:pt idx="6">
                  <c:v>Justice and Advocacy</c:v>
                </c:pt>
                <c:pt idx="7">
                  <c:v>Affiliated College Support</c:v>
                </c:pt>
                <c:pt idx="8">
                  <c:v>Board of Higher Education</c:v>
                </c:pt>
                <c:pt idx="9">
                  <c:v>Lay Ministry Team</c:v>
                </c:pt>
                <c:pt idx="10">
                  <c:v>Spring Heights Camp &amp; Retreat Center</c:v>
                </c:pt>
                <c:pt idx="11">
                  <c:v>Board of Global Ministries</c:v>
                </c:pt>
                <c:pt idx="12">
                  <c:v>Christian Unity and Interreligious Concerns</c:v>
                </c:pt>
                <c:pt idx="13">
                  <c:v>Ethnic Ministries</c:v>
                </c:pt>
                <c:pt idx="14">
                  <c:v>Older Adult Ministries</c:v>
                </c:pt>
                <c:pt idx="15">
                  <c:v>Youth Ministries</c:v>
                </c:pt>
                <c:pt idx="16">
                  <c:v>Young Adult Ministries</c:v>
                </c:pt>
                <c:pt idx="17">
                  <c:v>Diversity and Inclusion</c:v>
                </c:pt>
                <c:pt idx="18">
                  <c:v>Archives and History</c:v>
                </c:pt>
              </c:strCache>
            </c:strRef>
          </c:cat>
          <c:val>
            <c:numRef>
              <c:f>Numbers!$B$20:$B$38</c:f>
              <c:numCache>
                <c:formatCode>"$"#,##0_);[Red]\("$"#,##0\)</c:formatCode>
                <c:ptCount val="19"/>
                <c:pt idx="0">
                  <c:v>823550</c:v>
                </c:pt>
                <c:pt idx="1">
                  <c:v>70000</c:v>
                </c:pt>
                <c:pt idx="2">
                  <c:v>148200</c:v>
                </c:pt>
                <c:pt idx="3">
                  <c:v>0</c:v>
                </c:pt>
                <c:pt idx="4">
                  <c:v>890952</c:v>
                </c:pt>
                <c:pt idx="5">
                  <c:v>93250</c:v>
                </c:pt>
                <c:pt idx="6">
                  <c:v>6755</c:v>
                </c:pt>
                <c:pt idx="7">
                  <c:v>162000</c:v>
                </c:pt>
                <c:pt idx="8">
                  <c:v>335810</c:v>
                </c:pt>
                <c:pt idx="9">
                  <c:v>11900</c:v>
                </c:pt>
                <c:pt idx="10">
                  <c:v>308419</c:v>
                </c:pt>
                <c:pt idx="11">
                  <c:v>658760</c:v>
                </c:pt>
                <c:pt idx="12">
                  <c:v>40000</c:v>
                </c:pt>
                <c:pt idx="13">
                  <c:v>30060</c:v>
                </c:pt>
                <c:pt idx="14">
                  <c:v>2300</c:v>
                </c:pt>
                <c:pt idx="15">
                  <c:v>35800</c:v>
                </c:pt>
                <c:pt idx="16">
                  <c:v>5500</c:v>
                </c:pt>
                <c:pt idx="17">
                  <c:v>20000</c:v>
                </c:pt>
                <c:pt idx="18">
                  <c:v>22800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6-48F0-9F3F-F60290859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3992000"/>
        <c:axId val="1"/>
        <c:axId val="0"/>
      </c:bar3DChart>
      <c:catAx>
        <c:axId val="4439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399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General and Administrative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C0504D">
            <a:lumMod val="40000"/>
            <a:lumOff val="60000"/>
          </a:srgbClr>
        </a:solidFill>
      </c:spPr>
    </c:sideWall>
    <c:backWall>
      <c:thickness val="0"/>
      <c:spPr>
        <a:solidFill>
          <a:srgbClr val="C0504D">
            <a:lumMod val="40000"/>
            <a:lumOff val="60000"/>
          </a:srgb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Numbers!$A$42:$A$53</c:f>
              <c:strCache>
                <c:ptCount val="12"/>
                <c:pt idx="0">
                  <c:v>Jurisdictional Fund</c:v>
                </c:pt>
                <c:pt idx="1">
                  <c:v>General Delegates</c:v>
                </c:pt>
                <c:pt idx="2">
                  <c:v>Annual Conference Reserve</c:v>
                </c:pt>
                <c:pt idx="3">
                  <c:v>Conference Lay Leader</c:v>
                </c:pt>
                <c:pt idx="4">
                  <c:v>Conference Administration</c:v>
                </c:pt>
                <c:pt idx="5">
                  <c:v>Annual Conference Session</c:v>
                </c:pt>
                <c:pt idx="6">
                  <c:v>United Methodist Center</c:v>
                </c:pt>
                <c:pt idx="7">
                  <c:v>Conference Property and Casualty Insurance</c:v>
                </c:pt>
                <c:pt idx="8">
                  <c:v>Spring Heights Maintenance Fund</c:v>
                </c:pt>
                <c:pt idx="9">
                  <c:v>Area Fund</c:v>
                </c:pt>
                <c:pt idx="10">
                  <c:v>Ministerial Education Fund Conf. Share</c:v>
                </c:pt>
                <c:pt idx="11">
                  <c:v>General Church Apportionments</c:v>
                </c:pt>
              </c:strCache>
            </c:strRef>
          </c:cat>
          <c:val>
            <c:numRef>
              <c:f>Numbers!$B$42:$B$53</c:f>
              <c:numCache>
                <c:formatCode>"$"#,##0_);[Red]\("$"#,##0\)</c:formatCode>
                <c:ptCount val="12"/>
                <c:pt idx="0">
                  <c:v>19398</c:v>
                </c:pt>
                <c:pt idx="1">
                  <c:v>10000</c:v>
                </c:pt>
                <c:pt idx="2">
                  <c:v>11000</c:v>
                </c:pt>
                <c:pt idx="3">
                  <c:v>3300</c:v>
                </c:pt>
                <c:pt idx="4">
                  <c:v>578337</c:v>
                </c:pt>
                <c:pt idx="5">
                  <c:v>125700</c:v>
                </c:pt>
                <c:pt idx="6">
                  <c:v>183200</c:v>
                </c:pt>
                <c:pt idx="7">
                  <c:v>290000</c:v>
                </c:pt>
                <c:pt idx="8">
                  <c:v>30000</c:v>
                </c:pt>
                <c:pt idx="9">
                  <c:v>25000</c:v>
                </c:pt>
                <c:pt idx="10">
                  <c:v>69539</c:v>
                </c:pt>
                <c:pt idx="11">
                  <c:v>463947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E-4669-9FBC-A64AA90EB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593112"/>
        <c:axId val="1"/>
        <c:axId val="0"/>
      </c:bar3DChart>
      <c:catAx>
        <c:axId val="44459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93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Ministerial Support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accent2">
            <a:lumMod val="40000"/>
            <a:lumOff val="60000"/>
          </a:schemeClr>
        </a:solidFill>
      </c:spPr>
    </c:sideWall>
    <c:backWall>
      <c:thickness val="0"/>
      <c:spPr>
        <a:solidFill>
          <a:schemeClr val="accent2">
            <a:lumMod val="40000"/>
            <a:lumOff val="6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Numbers!$A$5:$A$16</c:f>
              <c:strCache>
                <c:ptCount val="12"/>
                <c:pt idx="0">
                  <c:v>District Superintendents Expenses</c:v>
                </c:pt>
                <c:pt idx="1">
                  <c:v>Equitable Compensation</c:v>
                </c:pt>
                <c:pt idx="2">
                  <c:v>Reserve Pension</c:v>
                </c:pt>
                <c:pt idx="3">
                  <c:v>Ethnic Ministry Support</c:v>
                </c:pt>
                <c:pt idx="4">
                  <c:v>Pensions Conference Responsibility</c:v>
                </c:pt>
                <c:pt idx="5">
                  <c:v>Clergy Support</c:v>
                </c:pt>
                <c:pt idx="6">
                  <c:v>Board of Ordained Ministry</c:v>
                </c:pt>
                <c:pt idx="7">
                  <c:v>Sexual Ethics</c:v>
                </c:pt>
                <c:pt idx="8">
                  <c:v>Episcopal Residence</c:v>
                </c:pt>
                <c:pt idx="9">
                  <c:v>Medical Insurance Reserve</c:v>
                </c:pt>
                <c:pt idx="10">
                  <c:v>Medical Insurance</c:v>
                </c:pt>
                <c:pt idx="11">
                  <c:v>Episcopal Fund - General Church</c:v>
                </c:pt>
              </c:strCache>
            </c:strRef>
          </c:cat>
          <c:val>
            <c:numRef>
              <c:f>Numbers!$B$5:$B$16</c:f>
              <c:numCache>
                <c:formatCode>"$"#,##0_);[Red]\("$"#,##0\)</c:formatCode>
                <c:ptCount val="12"/>
                <c:pt idx="0">
                  <c:v>1482799</c:v>
                </c:pt>
                <c:pt idx="1">
                  <c:v>96500</c:v>
                </c:pt>
                <c:pt idx="2">
                  <c:v>0</c:v>
                </c:pt>
                <c:pt idx="3">
                  <c:v>6720</c:v>
                </c:pt>
                <c:pt idx="4">
                  <c:v>300000</c:v>
                </c:pt>
                <c:pt idx="5">
                  <c:v>17400</c:v>
                </c:pt>
                <c:pt idx="6">
                  <c:v>174700</c:v>
                </c:pt>
                <c:pt idx="7">
                  <c:v>9650</c:v>
                </c:pt>
                <c:pt idx="8">
                  <c:v>17000</c:v>
                </c:pt>
                <c:pt idx="9">
                  <c:v>75000</c:v>
                </c:pt>
                <c:pt idx="10">
                  <c:v>4325000</c:v>
                </c:pt>
                <c:pt idx="11">
                  <c:v>252948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C-41C1-8008-4DC0003FA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939208"/>
        <c:axId val="1"/>
        <c:axId val="0"/>
      </c:bar3DChart>
      <c:catAx>
        <c:axId val="43393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750000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3939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Opportunities for Ministry</a:t>
            </a:r>
          </a:p>
        </c:rich>
      </c:tx>
      <c:layout>
        <c:manualLayout>
          <c:xMode val="edge"/>
          <c:yMode val="edge"/>
          <c:x val="0.36736947282255644"/>
          <c:y val="1.9575763813836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0754716981132"/>
          <c:y val="0.13376835236541598"/>
          <c:w val="0.57269700332963369"/>
          <c:h val="0.84176182707993474"/>
        </c:manualLayout>
      </c:layout>
      <c:pieChart>
        <c:varyColors val="1"/>
        <c:ser>
          <c:idx val="0"/>
          <c:order val="0"/>
          <c:tx>
            <c:v>Ministerial Support</c:v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C9A-49EA-9FFA-F27ED67630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9A-49EA-9FFA-F27ED67630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C9A-49EA-9FFA-F27ED67630E6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(Numbers!$A$4,Numbers!$A$19,Numbers!$A$41)</c:f>
              <c:strCache>
                <c:ptCount val="3"/>
                <c:pt idx="0">
                  <c:v>Ministerial Support</c:v>
                </c:pt>
                <c:pt idx="1">
                  <c:v>World Service and Conference Benevolences</c:v>
                </c:pt>
                <c:pt idx="2">
                  <c:v>General And Administrative</c:v>
                </c:pt>
              </c:strCache>
            </c:strRef>
          </c:cat>
          <c:val>
            <c:numRef>
              <c:f>(Numbers!$B$17,Numbers!$B$39,Numbers!$B$54)</c:f>
              <c:numCache>
                <c:formatCode>"$"#,##0_);[Red]\("$"#,##0\)</c:formatCode>
                <c:ptCount val="3"/>
                <c:pt idx="0">
                  <c:v>6757717</c:v>
                </c:pt>
                <c:pt idx="1">
                  <c:v>3666056</c:v>
                </c:pt>
                <c:pt idx="2">
                  <c:v>1809421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A-49EA-9FFA-F27ED67630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7553114201023268"/>
          <c:y val="0.12510872584731431"/>
          <c:w val="0.30671101001722068"/>
          <c:h val="0.221728058509838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Category I - Ministerial Support</a:t>
            </a:r>
          </a:p>
        </c:rich>
      </c:tx>
      <c:layout>
        <c:manualLayout>
          <c:xMode val="edge"/>
          <c:yMode val="edge"/>
          <c:x val="0.5905975461028784"/>
          <c:y val="3.6671246015515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92850146914786E-2"/>
          <c:y val="0.1311706629055007"/>
          <c:w val="0.57590597453476988"/>
          <c:h val="0.82933709449929482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5DA-4C9D-9CB6-F0C66C1FD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5DA-4C9D-9CB6-F0C66C1FD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5DA-4C9D-9CB6-F0C66C1FD1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5DA-4C9D-9CB6-F0C66C1FD1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5DA-4C9D-9CB6-F0C66C1FD1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5DA-4C9D-9CB6-F0C66C1FD1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5DA-4C9D-9CB6-F0C66C1FD1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5DA-4C9D-9CB6-F0C66C1FD18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5DA-4C9D-9CB6-F0C66C1FD18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5DA-4C9D-9CB6-F0C66C1FD18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5DA-4C9D-9CB6-F0C66C1FD18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5DA-4C9D-9CB6-F0C66C1FD185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Numbers!$A$5:$A$16</c:f>
              <c:strCache>
                <c:ptCount val="12"/>
                <c:pt idx="0">
                  <c:v>District Superintendents Expenses</c:v>
                </c:pt>
                <c:pt idx="1">
                  <c:v>Equitable Compensation</c:v>
                </c:pt>
                <c:pt idx="2">
                  <c:v>Reserve Pension</c:v>
                </c:pt>
                <c:pt idx="3">
                  <c:v>Ethnic Ministry Support</c:v>
                </c:pt>
                <c:pt idx="4">
                  <c:v>Pensions Conference Responsibility</c:v>
                </c:pt>
                <c:pt idx="5">
                  <c:v>Clergy Support</c:v>
                </c:pt>
                <c:pt idx="6">
                  <c:v>Board of Ordained Ministry</c:v>
                </c:pt>
                <c:pt idx="7">
                  <c:v>Sexual Ethics</c:v>
                </c:pt>
                <c:pt idx="8">
                  <c:v>Episcopal Residence</c:v>
                </c:pt>
                <c:pt idx="9">
                  <c:v>Medical Insurance Reserve</c:v>
                </c:pt>
                <c:pt idx="10">
                  <c:v>Medical Insurance</c:v>
                </c:pt>
                <c:pt idx="11">
                  <c:v>Episcopal Fund - General Church</c:v>
                </c:pt>
              </c:strCache>
            </c:strRef>
          </c:cat>
          <c:val>
            <c:numRef>
              <c:f>Numbers!$C$5:$C$16</c:f>
              <c:numCache>
                <c:formatCode>"$"#,##0_);[Red]\("$"#,##0\)</c:formatCode>
                <c:ptCount val="12"/>
                <c:pt idx="0">
                  <c:v>1625934</c:v>
                </c:pt>
                <c:pt idx="1">
                  <c:v>121500</c:v>
                </c:pt>
                <c:pt idx="2">
                  <c:v>100000</c:v>
                </c:pt>
                <c:pt idx="3">
                  <c:v>6720</c:v>
                </c:pt>
                <c:pt idx="4">
                  <c:v>330000</c:v>
                </c:pt>
                <c:pt idx="5">
                  <c:v>18400</c:v>
                </c:pt>
                <c:pt idx="6">
                  <c:v>184400</c:v>
                </c:pt>
                <c:pt idx="7">
                  <c:v>10000</c:v>
                </c:pt>
                <c:pt idx="8">
                  <c:v>20000</c:v>
                </c:pt>
                <c:pt idx="9">
                  <c:v>100000</c:v>
                </c:pt>
                <c:pt idx="10">
                  <c:v>4325000</c:v>
                </c:pt>
                <c:pt idx="11">
                  <c:v>250736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DA-4C9D-9CB6-F0C66C1FD18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8869952959715197"/>
          <c:y val="0.18981458628232889"/>
          <c:w val="0.26254078137323844"/>
          <c:h val="0.706924059964354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Category II Program Ministry</a:t>
            </a:r>
          </a:p>
        </c:rich>
      </c:tx>
      <c:layout>
        <c:manualLayout>
          <c:xMode val="edge"/>
          <c:yMode val="edge"/>
          <c:x val="0.45948941382327213"/>
          <c:y val="6.0358856315579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22349102773246329"/>
          <c:w val="0.50055493895671477"/>
          <c:h val="0.73572593800978792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8C-46DA-83B3-77AA37EB039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C-46DA-83B3-77AA37EB039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8C-46DA-83B3-77AA37EB039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8C-46DA-83B3-77AA37EB039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8C-46DA-83B3-77AA37EB039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8C-46DA-83B3-77AA37EB039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28C-46DA-83B3-77AA37EB039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8C-46DA-83B3-77AA37EB039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28C-46DA-83B3-77AA37EB039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8C-46DA-83B3-77AA37EB039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28C-46DA-83B3-77AA37EB039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8C-46DA-83B3-77AA37EB039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28C-46DA-83B3-77AA37EB0392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8C-46DA-83B3-77AA37EB0392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28C-46DA-83B3-77AA37EB0392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8C-46DA-83B3-77AA37EB0392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28C-46DA-83B3-77AA37EB0392}"/>
              </c:ext>
            </c:extLst>
          </c:dPt>
          <c:dPt>
            <c:idx val="17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8C-46DA-83B3-77AA37EB039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28C-46DA-83B3-77AA37EB039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Numbers!$A$20:$A$38</c:f>
              <c:strCache>
                <c:ptCount val="19"/>
                <c:pt idx="0">
                  <c:v>World Service - General Church</c:v>
                </c:pt>
                <c:pt idx="1">
                  <c:v>World Service - General Church - Contingency</c:v>
                </c:pt>
                <c:pt idx="2">
                  <c:v>Congregational Vitality </c:v>
                </c:pt>
                <c:pt idx="3">
                  <c:v>Evangelism</c:v>
                </c:pt>
                <c:pt idx="4">
                  <c:v>Office of Connectional Ministries</c:v>
                </c:pt>
                <c:pt idx="5">
                  <c:v>Communications</c:v>
                </c:pt>
                <c:pt idx="6">
                  <c:v>Justice and Advocacy</c:v>
                </c:pt>
                <c:pt idx="7">
                  <c:v>Affiliated College Support</c:v>
                </c:pt>
                <c:pt idx="8">
                  <c:v>Board of Higher Education</c:v>
                </c:pt>
                <c:pt idx="9">
                  <c:v>Lay Ministry Team</c:v>
                </c:pt>
                <c:pt idx="10">
                  <c:v>Spring Heights Camp &amp; Retreat Center</c:v>
                </c:pt>
                <c:pt idx="11">
                  <c:v>Board of Global Ministries</c:v>
                </c:pt>
                <c:pt idx="12">
                  <c:v>Christian Unity and Interreligious Concerns</c:v>
                </c:pt>
                <c:pt idx="13">
                  <c:v>Ethnic Ministries</c:v>
                </c:pt>
                <c:pt idx="14">
                  <c:v>Older Adult Ministries</c:v>
                </c:pt>
                <c:pt idx="15">
                  <c:v>Youth Ministries</c:v>
                </c:pt>
                <c:pt idx="16">
                  <c:v>Young Adult Ministries</c:v>
                </c:pt>
                <c:pt idx="17">
                  <c:v>Diversity and Inclusion</c:v>
                </c:pt>
                <c:pt idx="18">
                  <c:v>Archives and History</c:v>
                </c:pt>
              </c:strCache>
            </c:strRef>
          </c:cat>
          <c:val>
            <c:numRef>
              <c:f>Numbers!$C$20:$C$38</c:f>
              <c:numCache>
                <c:formatCode>"$"#,##0_);[Red]\("$"#,##0\)</c:formatCode>
                <c:ptCount val="19"/>
                <c:pt idx="0">
                  <c:v>846679</c:v>
                </c:pt>
                <c:pt idx="1">
                  <c:v>67396</c:v>
                </c:pt>
                <c:pt idx="2">
                  <c:v>165500</c:v>
                </c:pt>
                <c:pt idx="3">
                  <c:v>13650</c:v>
                </c:pt>
                <c:pt idx="4">
                  <c:v>991607</c:v>
                </c:pt>
                <c:pt idx="5">
                  <c:v>98250</c:v>
                </c:pt>
                <c:pt idx="6">
                  <c:v>6755</c:v>
                </c:pt>
                <c:pt idx="7">
                  <c:v>164633</c:v>
                </c:pt>
                <c:pt idx="8">
                  <c:v>359644</c:v>
                </c:pt>
                <c:pt idx="9">
                  <c:v>14100</c:v>
                </c:pt>
                <c:pt idx="10">
                  <c:v>325560</c:v>
                </c:pt>
                <c:pt idx="11">
                  <c:v>706525</c:v>
                </c:pt>
                <c:pt idx="12">
                  <c:v>42000</c:v>
                </c:pt>
                <c:pt idx="13">
                  <c:v>30060</c:v>
                </c:pt>
                <c:pt idx="14">
                  <c:v>2300</c:v>
                </c:pt>
                <c:pt idx="15">
                  <c:v>39600</c:v>
                </c:pt>
                <c:pt idx="16">
                  <c:v>6000</c:v>
                </c:pt>
                <c:pt idx="17">
                  <c:v>20000</c:v>
                </c:pt>
                <c:pt idx="18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28C-46DA-83B3-77AA37EB0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89670525378455"/>
          <c:y val="0.218872870249017"/>
          <c:w val="0.29563668744434551"/>
          <c:h val="0.58453473132372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Category III - General &amp; Administrative</a:t>
            </a:r>
          </a:p>
        </c:rich>
      </c:tx>
      <c:layout>
        <c:manualLayout>
          <c:xMode val="edge"/>
          <c:yMode val="edge"/>
          <c:x val="0.50499451126359085"/>
          <c:y val="0.148450335351186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2039151712887439"/>
          <c:w val="0.50832408435072141"/>
          <c:h val="0.7471451876019575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DB-4DCC-936C-8CCA841156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DB-4DCC-936C-8CCA841156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DB-4DCC-936C-8CCA841156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DB-4DCC-936C-8CCA841156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DB-4DCC-936C-8CCA841156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DB-4DCC-936C-8CCA841156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CDB-4DCC-936C-8CCA8411569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DB-4DCC-936C-8CCA8411569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CDB-4DCC-936C-8CCA8411569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DB-4DCC-936C-8CCA8411569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CDB-4DCC-936C-8CCA84115693}"/>
              </c:ext>
            </c:extLst>
          </c:dPt>
          <c:dLbls>
            <c:dLbl>
              <c:idx val="4"/>
              <c:layout>
                <c:manualLayout>
                  <c:x val="1.2542494341370228E-3"/>
                  <c:y val="-1.989235847965986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DB-4DCC-936C-8CCA8411569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Numbers!$A$42:$A$53</c:f>
              <c:strCache>
                <c:ptCount val="12"/>
                <c:pt idx="0">
                  <c:v>Jurisdictional Fund</c:v>
                </c:pt>
                <c:pt idx="1">
                  <c:v>General Delegates</c:v>
                </c:pt>
                <c:pt idx="2">
                  <c:v>Annual Conference Reserve</c:v>
                </c:pt>
                <c:pt idx="3">
                  <c:v>Conference Lay Leader</c:v>
                </c:pt>
                <c:pt idx="4">
                  <c:v>Conference Administration</c:v>
                </c:pt>
                <c:pt idx="5">
                  <c:v>Annual Conference Session</c:v>
                </c:pt>
                <c:pt idx="6">
                  <c:v>United Methodist Center</c:v>
                </c:pt>
                <c:pt idx="7">
                  <c:v>Conference Property and Casualty Insurance</c:v>
                </c:pt>
                <c:pt idx="8">
                  <c:v>Spring Heights Maintenance Fund</c:v>
                </c:pt>
                <c:pt idx="9">
                  <c:v>Area Fund</c:v>
                </c:pt>
                <c:pt idx="10">
                  <c:v>Ministerial Education Fund Conf. Share</c:v>
                </c:pt>
                <c:pt idx="11">
                  <c:v>General Church Apportionments</c:v>
                </c:pt>
              </c:strCache>
            </c:strRef>
          </c:cat>
          <c:val>
            <c:numRef>
              <c:f>Numbers!$C$42:$C$53</c:f>
              <c:numCache>
                <c:formatCode>"$"#,##0_);[Red]\("$"#,##0\)</c:formatCode>
                <c:ptCount val="12"/>
                <c:pt idx="0">
                  <c:v>19398</c:v>
                </c:pt>
                <c:pt idx="1">
                  <c:v>10000</c:v>
                </c:pt>
                <c:pt idx="2">
                  <c:v>11000</c:v>
                </c:pt>
                <c:pt idx="3">
                  <c:v>3500</c:v>
                </c:pt>
                <c:pt idx="4">
                  <c:v>570040</c:v>
                </c:pt>
                <c:pt idx="5">
                  <c:v>133200</c:v>
                </c:pt>
                <c:pt idx="6">
                  <c:v>214800</c:v>
                </c:pt>
                <c:pt idx="7">
                  <c:v>290000</c:v>
                </c:pt>
                <c:pt idx="8">
                  <c:v>30000</c:v>
                </c:pt>
                <c:pt idx="9">
                  <c:v>30000</c:v>
                </c:pt>
                <c:pt idx="10">
                  <c:v>71493</c:v>
                </c:pt>
                <c:pt idx="11">
                  <c:v>477275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DB-4DCC-936C-8CCA8411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14946619217075"/>
          <c:y val="0.37876802096985579"/>
          <c:w val="0.25177935943060498"/>
          <c:h val="0.41153342070773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9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9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" right="0" top="0.5" bottom="0.5" header="0.5" footer="0.5"/>
  <pageSetup orientation="landscape" horizontalDpi="4294967294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5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9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2929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29D20-A000-426A-A345-850FFA4D85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2929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F157B-19E5-4A48-A55C-F7FBCF763E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718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964B5F-E080-4FF7-937A-E232E5868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121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853853-2874-4D8F-A0FE-7C69B7BB1E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059" cy="67459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D347FA-873D-47D9-8A68-4CA963F09D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5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60A5DF-8117-447B-982F-232292A571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121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55C952-5DF4-4488-AD75-5F5CBBA78B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85" zoomScaleNormal="85" workbookViewId="0">
      <selection activeCell="B54" sqref="B54"/>
    </sheetView>
  </sheetViews>
  <sheetFormatPr defaultColWidth="9.109375" defaultRowHeight="15.6" x14ac:dyDescent="0.3"/>
  <cols>
    <col min="1" max="1" width="52.109375" style="2" customWidth="1"/>
    <col min="2" max="3" width="16.33203125" style="1" bestFit="1" customWidth="1"/>
    <col min="4" max="5" width="11.6640625" style="1" bestFit="1" customWidth="1"/>
    <col min="6" max="6" width="11.44140625" style="2" bestFit="1" customWidth="1"/>
    <col min="7" max="7" width="12.88671875" style="5" bestFit="1" customWidth="1"/>
    <col min="8" max="8" width="9.109375" style="2"/>
    <col min="9" max="9" width="10.33203125" style="2" bestFit="1" customWidth="1"/>
    <col min="10" max="10" width="11.5546875" style="2" bestFit="1" customWidth="1"/>
    <col min="11" max="11" width="10.33203125" style="2" bestFit="1" customWidth="1"/>
    <col min="12" max="16384" width="9.109375" style="2"/>
  </cols>
  <sheetData>
    <row r="1" spans="1:7" ht="20.399999999999999" x14ac:dyDescent="0.35">
      <c r="A1" s="24" t="s">
        <v>53</v>
      </c>
      <c r="B1" s="24"/>
      <c r="C1" s="24"/>
      <c r="D1" s="24"/>
      <c r="E1" s="24"/>
      <c r="F1" s="24"/>
      <c r="G1" s="24"/>
    </row>
    <row r="2" spans="1:7" ht="20.399999999999999" x14ac:dyDescent="0.35">
      <c r="A2" s="10"/>
      <c r="B2" s="10"/>
      <c r="C2" s="10"/>
      <c r="D2" s="10"/>
      <c r="E2" s="10"/>
      <c r="F2" s="10"/>
      <c r="G2" s="11"/>
    </row>
    <row r="3" spans="1:7" s="7" customFormat="1" ht="31.2" x14ac:dyDescent="0.3">
      <c r="B3" s="23">
        <v>2022</v>
      </c>
      <c r="C3" s="23">
        <v>2021</v>
      </c>
      <c r="D3" s="21" t="s">
        <v>48</v>
      </c>
      <c r="E3" s="21" t="s">
        <v>10</v>
      </c>
      <c r="F3" s="21" t="s">
        <v>46</v>
      </c>
      <c r="G3" s="22" t="s">
        <v>47</v>
      </c>
    </row>
    <row r="4" spans="1:7" ht="17.399999999999999" x14ac:dyDescent="0.3">
      <c r="A4" s="12" t="s">
        <v>34</v>
      </c>
      <c r="B4" s="13"/>
      <c r="C4" s="13"/>
    </row>
    <row r="5" spans="1:7" ht="15" x14ac:dyDescent="0.25">
      <c r="A5" s="9" t="s">
        <v>11</v>
      </c>
      <c r="B5" s="5">
        <v>1482799</v>
      </c>
      <c r="C5" s="5">
        <v>1625934</v>
      </c>
      <c r="D5" s="8">
        <f t="shared" ref="D5:D16" si="0">+B5/$B$17</f>
        <v>0.21942306847120116</v>
      </c>
      <c r="E5" s="8">
        <f t="shared" ref="E5:E16" si="1">+B5/$B$56</f>
        <v>0.1212111080720211</v>
      </c>
      <c r="F5" s="8">
        <f t="shared" ref="F5:F16" si="2">+G5/C5</f>
        <v>-8.8032478563090502E-2</v>
      </c>
      <c r="G5" s="5">
        <f t="shared" ref="G5:G16" si="3">+B5-C5</f>
        <v>-143135</v>
      </c>
    </row>
    <row r="6" spans="1:7" ht="15" x14ac:dyDescent="0.25">
      <c r="A6" s="9" t="s">
        <v>12</v>
      </c>
      <c r="B6" s="5">
        <v>96500</v>
      </c>
      <c r="C6" s="5">
        <v>121500</v>
      </c>
      <c r="D6" s="8">
        <f t="shared" si="0"/>
        <v>1.4279970587699958E-2</v>
      </c>
      <c r="E6" s="8">
        <f t="shared" si="1"/>
        <v>7.8883732245233745E-3</v>
      </c>
      <c r="F6" s="8">
        <f t="shared" si="2"/>
        <v>-0.20576131687242799</v>
      </c>
      <c r="G6" s="5">
        <f t="shared" si="3"/>
        <v>-25000</v>
      </c>
    </row>
    <row r="7" spans="1:7" ht="15" x14ac:dyDescent="0.25">
      <c r="A7" s="9" t="s">
        <v>0</v>
      </c>
      <c r="B7" s="5">
        <v>0</v>
      </c>
      <c r="C7" s="5">
        <v>100000</v>
      </c>
      <c r="D7" s="8">
        <f t="shared" si="0"/>
        <v>0</v>
      </c>
      <c r="E7" s="8">
        <f t="shared" si="1"/>
        <v>0</v>
      </c>
      <c r="F7" s="8">
        <f t="shared" si="2"/>
        <v>-1</v>
      </c>
      <c r="G7" s="5">
        <f t="shared" si="3"/>
        <v>-100000</v>
      </c>
    </row>
    <row r="8" spans="1:7" ht="15" x14ac:dyDescent="0.25">
      <c r="A8" s="9" t="s">
        <v>45</v>
      </c>
      <c r="B8" s="5">
        <v>6720</v>
      </c>
      <c r="C8" s="5">
        <v>6720</v>
      </c>
      <c r="D8" s="8">
        <f t="shared" si="0"/>
        <v>9.9441867719527182E-4</v>
      </c>
      <c r="E8" s="8">
        <f t="shared" si="1"/>
        <v>5.4932505770774172E-4</v>
      </c>
      <c r="F8" s="8">
        <f t="shared" si="2"/>
        <v>0</v>
      </c>
      <c r="G8" s="5">
        <f t="shared" si="3"/>
        <v>0</v>
      </c>
    </row>
    <row r="9" spans="1:7" ht="15" x14ac:dyDescent="0.25">
      <c r="A9" s="9" t="s">
        <v>1</v>
      </c>
      <c r="B9" s="5">
        <v>300000</v>
      </c>
      <c r="C9" s="5">
        <v>330000</v>
      </c>
      <c r="D9" s="8">
        <f t="shared" si="0"/>
        <v>4.4393690946217486E-2</v>
      </c>
      <c r="E9" s="8">
        <f t="shared" si="1"/>
        <v>2.4523440076238471E-2</v>
      </c>
      <c r="F9" s="8">
        <f t="shared" si="2"/>
        <v>-9.0909090909090912E-2</v>
      </c>
      <c r="G9" s="5">
        <f t="shared" si="3"/>
        <v>-30000</v>
      </c>
    </row>
    <row r="10" spans="1:7" ht="15" x14ac:dyDescent="0.25">
      <c r="A10" s="9" t="s">
        <v>13</v>
      </c>
      <c r="B10" s="5">
        <v>17400</v>
      </c>
      <c r="C10" s="5">
        <v>18400</v>
      </c>
      <c r="D10" s="8">
        <f t="shared" si="0"/>
        <v>2.5748340748806141E-3</v>
      </c>
      <c r="E10" s="8">
        <f t="shared" si="1"/>
        <v>1.4223595244218313E-3</v>
      </c>
      <c r="F10" s="8">
        <f t="shared" si="2"/>
        <v>-5.434782608695652E-2</v>
      </c>
      <c r="G10" s="5">
        <f t="shared" si="3"/>
        <v>-1000</v>
      </c>
    </row>
    <row r="11" spans="1:7" ht="15" x14ac:dyDescent="0.25">
      <c r="A11" s="9" t="s">
        <v>32</v>
      </c>
      <c r="B11" s="5">
        <v>174700</v>
      </c>
      <c r="C11" s="5">
        <v>184400</v>
      </c>
      <c r="D11" s="8">
        <f t="shared" si="0"/>
        <v>2.585192602768065E-2</v>
      </c>
      <c r="E11" s="8">
        <f t="shared" si="1"/>
        <v>1.4280816604396203E-2</v>
      </c>
      <c r="F11" s="8">
        <f t="shared" si="2"/>
        <v>-5.2603036876355751E-2</v>
      </c>
      <c r="G11" s="5">
        <f t="shared" si="3"/>
        <v>-9700</v>
      </c>
    </row>
    <row r="12" spans="1:7" ht="15" x14ac:dyDescent="0.25">
      <c r="A12" s="9" t="s">
        <v>43</v>
      </c>
      <c r="B12" s="5">
        <v>9650</v>
      </c>
      <c r="C12" s="5">
        <v>10000</v>
      </c>
      <c r="D12" s="8">
        <f t="shared" si="0"/>
        <v>1.4279970587699959E-3</v>
      </c>
      <c r="E12" s="8">
        <f t="shared" si="1"/>
        <v>7.8883732245233742E-4</v>
      </c>
      <c r="F12" s="8">
        <f>+G12/C12</f>
        <v>-3.5000000000000003E-2</v>
      </c>
      <c r="G12" s="5">
        <f>+B12-C12</f>
        <v>-350</v>
      </c>
    </row>
    <row r="13" spans="1:7" ht="15" x14ac:dyDescent="0.25">
      <c r="A13" s="9" t="s">
        <v>2</v>
      </c>
      <c r="B13" s="5">
        <v>17000</v>
      </c>
      <c r="C13" s="5">
        <v>20000</v>
      </c>
      <c r="D13" s="8">
        <f t="shared" si="0"/>
        <v>2.5156424869523242E-3</v>
      </c>
      <c r="E13" s="8">
        <f t="shared" si="1"/>
        <v>1.38966160432018E-3</v>
      </c>
      <c r="F13" s="8">
        <f t="shared" si="2"/>
        <v>-0.15</v>
      </c>
      <c r="G13" s="5">
        <f t="shared" si="3"/>
        <v>-3000</v>
      </c>
    </row>
    <row r="14" spans="1:7" ht="15" x14ac:dyDescent="0.25">
      <c r="A14" s="9" t="s">
        <v>28</v>
      </c>
      <c r="B14" s="5">
        <v>75000</v>
      </c>
      <c r="C14" s="5">
        <v>100000</v>
      </c>
      <c r="D14" s="8">
        <f t="shared" si="0"/>
        <v>1.1098422736554371E-2</v>
      </c>
      <c r="E14" s="8">
        <f t="shared" si="1"/>
        <v>6.1308600190596177E-3</v>
      </c>
      <c r="F14" s="8">
        <f>+G14/C14</f>
        <v>-0.25</v>
      </c>
      <c r="G14" s="5">
        <f>+B14-C14</f>
        <v>-25000</v>
      </c>
    </row>
    <row r="15" spans="1:7" ht="15" x14ac:dyDescent="0.25">
      <c r="A15" s="9" t="s">
        <v>3</v>
      </c>
      <c r="B15" s="5">
        <v>4325000</v>
      </c>
      <c r="C15" s="5">
        <v>4325000</v>
      </c>
      <c r="D15" s="8">
        <f t="shared" si="0"/>
        <v>0.64000904447463547</v>
      </c>
      <c r="E15" s="8">
        <f t="shared" si="1"/>
        <v>0.35354626109910464</v>
      </c>
      <c r="F15" s="8">
        <f t="shared" si="2"/>
        <v>0</v>
      </c>
      <c r="G15" s="5">
        <f t="shared" si="3"/>
        <v>0</v>
      </c>
    </row>
    <row r="16" spans="1:7" ht="15" x14ac:dyDescent="0.25">
      <c r="A16" s="9" t="s">
        <v>9</v>
      </c>
      <c r="B16" s="5">
        <v>252948</v>
      </c>
      <c r="C16" s="5">
        <v>250736</v>
      </c>
      <c r="D16" s="8">
        <f t="shared" si="0"/>
        <v>3.7430984458212739E-2</v>
      </c>
      <c r="E16" s="8">
        <f t="shared" si="1"/>
        <v>2.0677183734681227E-2</v>
      </c>
      <c r="F16" s="8">
        <f t="shared" si="2"/>
        <v>8.8220279497160364E-3</v>
      </c>
      <c r="G16" s="5">
        <f t="shared" si="3"/>
        <v>2212</v>
      </c>
    </row>
    <row r="17" spans="1:10" s="1" customFormat="1" x14ac:dyDescent="0.3">
      <c r="A17" s="1" t="s">
        <v>4</v>
      </c>
      <c r="B17" s="16">
        <f>SUM(B5:B16)</f>
        <v>6757717</v>
      </c>
      <c r="C17" s="16">
        <f>SUM(C5:C16)</f>
        <v>7092690</v>
      </c>
      <c r="D17" s="17">
        <f>SUM(D5:D16)</f>
        <v>1</v>
      </c>
      <c r="E17" s="17">
        <f>SUM(E5:E16)</f>
        <v>0.55240822633892672</v>
      </c>
      <c r="F17" s="17">
        <f>+G17/C17</f>
        <v>-4.7227920577383196E-2</v>
      </c>
      <c r="G17" s="16">
        <f>+B17-C17</f>
        <v>-334973</v>
      </c>
    </row>
    <row r="18" spans="1:10" ht="15" x14ac:dyDescent="0.25">
      <c r="B18" s="14"/>
      <c r="C18" s="14"/>
      <c r="D18" s="8"/>
      <c r="E18" s="8"/>
      <c r="F18" s="8"/>
    </row>
    <row r="19" spans="1:10" s="1" customFormat="1" ht="17.399999999999999" x14ac:dyDescent="0.3">
      <c r="A19" s="12" t="s">
        <v>35</v>
      </c>
      <c r="B19" s="4"/>
      <c r="C19" s="4"/>
      <c r="D19" s="6"/>
      <c r="E19" s="6"/>
      <c r="F19" s="6"/>
      <c r="G19" s="4"/>
    </row>
    <row r="20" spans="1:10" ht="15" x14ac:dyDescent="0.25">
      <c r="A20" s="9" t="s">
        <v>5</v>
      </c>
      <c r="B20" s="5">
        <v>823550</v>
      </c>
      <c r="C20" s="5">
        <v>846679</v>
      </c>
      <c r="D20" s="8">
        <f t="shared" ref="D20:D38" si="4">+B20/$B$39</f>
        <v>0.22464195855164243</v>
      </c>
      <c r="E20" s="8">
        <f t="shared" ref="E20:E39" si="5">+B20/$B$56</f>
        <v>6.7320930249287314E-2</v>
      </c>
      <c r="F20" s="8">
        <f t="shared" ref="F20:F38" si="6">+G20/C20</f>
        <v>-2.7317318605988811E-2</v>
      </c>
      <c r="G20" s="5">
        <f t="shared" ref="G20:G38" si="7">+B20-C20</f>
        <v>-23129</v>
      </c>
      <c r="J20" s="5"/>
    </row>
    <row r="21" spans="1:10" ht="15" x14ac:dyDescent="0.25">
      <c r="A21" s="9" t="s">
        <v>42</v>
      </c>
      <c r="B21" s="5">
        <v>70000</v>
      </c>
      <c r="C21" s="5">
        <v>67396</v>
      </c>
      <c r="D21" s="8">
        <f t="shared" si="4"/>
        <v>1.9094089124661488E-2</v>
      </c>
      <c r="E21" s="8">
        <f t="shared" si="5"/>
        <v>5.7221360177889761E-3</v>
      </c>
      <c r="F21" s="8">
        <f t="shared" si="6"/>
        <v>3.8637307852098048E-2</v>
      </c>
      <c r="G21" s="5">
        <f t="shared" si="7"/>
        <v>2604</v>
      </c>
      <c r="J21" s="5"/>
    </row>
    <row r="22" spans="1:10" ht="15" x14ac:dyDescent="0.25">
      <c r="A22" s="2" t="s">
        <v>49</v>
      </c>
      <c r="B22" s="5">
        <v>148200</v>
      </c>
      <c r="C22" s="5">
        <v>165500</v>
      </c>
      <c r="D22" s="8">
        <f t="shared" si="4"/>
        <v>4.0424914403926183E-2</v>
      </c>
      <c r="E22" s="8">
        <f t="shared" si="5"/>
        <v>1.2114579397661805E-2</v>
      </c>
      <c r="F22" s="8">
        <f t="shared" si="6"/>
        <v>-0.10453172205438066</v>
      </c>
      <c r="G22" s="5">
        <f t="shared" si="7"/>
        <v>-17300</v>
      </c>
    </row>
    <row r="23" spans="1:10" ht="15" x14ac:dyDescent="0.25">
      <c r="A23" s="2" t="s">
        <v>37</v>
      </c>
      <c r="B23" s="5">
        <v>0</v>
      </c>
      <c r="C23" s="5">
        <v>13650</v>
      </c>
      <c r="D23" s="8">
        <f t="shared" si="4"/>
        <v>0</v>
      </c>
      <c r="E23" s="8">
        <f t="shared" si="5"/>
        <v>0</v>
      </c>
      <c r="F23" s="8">
        <f t="shared" si="6"/>
        <v>-1</v>
      </c>
      <c r="G23" s="5">
        <f t="shared" si="7"/>
        <v>-13650</v>
      </c>
    </row>
    <row r="24" spans="1:10" ht="15" x14ac:dyDescent="0.25">
      <c r="A24" s="2" t="s">
        <v>33</v>
      </c>
      <c r="B24" s="5">
        <v>890952</v>
      </c>
      <c r="C24" s="5">
        <v>991607</v>
      </c>
      <c r="D24" s="8">
        <f t="shared" si="4"/>
        <v>0.24302738419707717</v>
      </c>
      <c r="E24" s="8">
        <f t="shared" si="5"/>
        <v>7.2830693276016059E-2</v>
      </c>
      <c r="F24" s="8">
        <f t="shared" si="6"/>
        <v>-0.10150694781299446</v>
      </c>
      <c r="G24" s="5">
        <f t="shared" si="7"/>
        <v>-100655</v>
      </c>
    </row>
    <row r="25" spans="1:10" ht="15" x14ac:dyDescent="0.25">
      <c r="A25" s="2" t="s">
        <v>31</v>
      </c>
      <c r="B25" s="5">
        <v>93250</v>
      </c>
      <c r="C25" s="5">
        <v>98250</v>
      </c>
      <c r="D25" s="8">
        <f t="shared" si="4"/>
        <v>2.5436054441066912E-2</v>
      </c>
      <c r="E25" s="8">
        <f t="shared" si="5"/>
        <v>7.6227026236974577E-3</v>
      </c>
      <c r="F25" s="8">
        <f t="shared" si="6"/>
        <v>-5.0890585241730277E-2</v>
      </c>
      <c r="G25" s="5">
        <f t="shared" si="7"/>
        <v>-5000</v>
      </c>
    </row>
    <row r="26" spans="1:10" ht="15" x14ac:dyDescent="0.25">
      <c r="A26" s="2" t="s">
        <v>30</v>
      </c>
      <c r="B26" s="5">
        <v>6755</v>
      </c>
      <c r="C26" s="5">
        <v>6755</v>
      </c>
      <c r="D26" s="8">
        <f t="shared" si="4"/>
        <v>1.8425796005298338E-3</v>
      </c>
      <c r="E26" s="8">
        <f t="shared" si="5"/>
        <v>5.5218612571663619E-4</v>
      </c>
      <c r="F26" s="8">
        <f t="shared" si="6"/>
        <v>0</v>
      </c>
      <c r="G26" s="5">
        <f t="shared" si="7"/>
        <v>0</v>
      </c>
    </row>
    <row r="27" spans="1:10" ht="15" x14ac:dyDescent="0.25">
      <c r="A27" s="2" t="s">
        <v>50</v>
      </c>
      <c r="B27" s="5">
        <v>162000</v>
      </c>
      <c r="C27" s="5">
        <v>164633</v>
      </c>
      <c r="D27" s="8">
        <f t="shared" si="4"/>
        <v>4.41891776885023E-2</v>
      </c>
      <c r="E27" s="8">
        <f t="shared" si="5"/>
        <v>1.3242657641168774E-2</v>
      </c>
      <c r="F27" s="8">
        <f t="shared" ref="F27" si="8">+G27/C27</f>
        <v>-1.5993148396736986E-2</v>
      </c>
      <c r="G27" s="5">
        <f t="shared" ref="G27" si="9">+B27-C27</f>
        <v>-2633</v>
      </c>
    </row>
    <row r="28" spans="1:10" ht="15" x14ac:dyDescent="0.25">
      <c r="A28" s="2" t="s">
        <v>14</v>
      </c>
      <c r="B28" s="5">
        <v>335810</v>
      </c>
      <c r="C28" s="5">
        <v>359644</v>
      </c>
      <c r="D28" s="8">
        <f t="shared" si="4"/>
        <v>9.1599800985036783E-2</v>
      </c>
      <c r="E28" s="8">
        <f t="shared" si="5"/>
        <v>2.7450721373338802E-2</v>
      </c>
      <c r="F28" s="8">
        <f t="shared" si="6"/>
        <v>-6.6271090300408175E-2</v>
      </c>
      <c r="G28" s="5">
        <f t="shared" si="7"/>
        <v>-23834</v>
      </c>
    </row>
    <row r="29" spans="1:10" ht="15" x14ac:dyDescent="0.25">
      <c r="A29" s="2" t="s">
        <v>36</v>
      </c>
      <c r="B29" s="5">
        <v>11900</v>
      </c>
      <c r="C29" s="5">
        <v>14100</v>
      </c>
      <c r="D29" s="8">
        <f t="shared" si="4"/>
        <v>3.2459951511924533E-3</v>
      </c>
      <c r="E29" s="8">
        <f t="shared" si="5"/>
        <v>9.7276312302412601E-4</v>
      </c>
      <c r="F29" s="8">
        <f t="shared" si="6"/>
        <v>-0.15602836879432624</v>
      </c>
      <c r="G29" s="5">
        <f t="shared" si="7"/>
        <v>-2200</v>
      </c>
    </row>
    <row r="30" spans="1:10" ht="15" x14ac:dyDescent="0.25">
      <c r="A30" s="2" t="s">
        <v>51</v>
      </c>
      <c r="B30" s="5">
        <v>308419</v>
      </c>
      <c r="C30" s="5">
        <v>325560</v>
      </c>
      <c r="D30" s="8">
        <f t="shared" si="4"/>
        <v>8.4128283910556739E-2</v>
      </c>
      <c r="E30" s="8">
        <f t="shared" si="5"/>
        <v>2.5211649549577976E-2</v>
      </c>
      <c r="F30" s="8">
        <f t="shared" si="6"/>
        <v>-5.2650817053692102E-2</v>
      </c>
      <c r="G30" s="5">
        <f t="shared" si="7"/>
        <v>-17141</v>
      </c>
    </row>
    <row r="31" spans="1:10" ht="15" x14ac:dyDescent="0.25">
      <c r="A31" s="2" t="s">
        <v>15</v>
      </c>
      <c r="B31" s="5">
        <v>658760</v>
      </c>
      <c r="C31" s="5">
        <v>706525</v>
      </c>
      <c r="D31" s="8">
        <f t="shared" si="4"/>
        <v>0.17969174502517146</v>
      </c>
      <c r="E31" s="8">
        <f t="shared" si="5"/>
        <v>5.3850204615409514E-2</v>
      </c>
      <c r="F31" s="8">
        <f t="shared" si="6"/>
        <v>-6.7605534128304029E-2</v>
      </c>
      <c r="G31" s="5">
        <f>+B31-C31</f>
        <v>-47765</v>
      </c>
    </row>
    <row r="32" spans="1:10" ht="15" x14ac:dyDescent="0.25">
      <c r="A32" s="2" t="s">
        <v>29</v>
      </c>
      <c r="B32" s="5">
        <v>40000</v>
      </c>
      <c r="C32" s="5">
        <v>42000</v>
      </c>
      <c r="D32" s="8">
        <f t="shared" si="4"/>
        <v>1.0910908071235136E-2</v>
      </c>
      <c r="E32" s="8">
        <f t="shared" si="5"/>
        <v>3.2697920101651293E-3</v>
      </c>
      <c r="F32" s="8">
        <f t="shared" si="6"/>
        <v>-4.7619047619047616E-2</v>
      </c>
      <c r="G32" s="5">
        <f t="shared" si="7"/>
        <v>-2000</v>
      </c>
    </row>
    <row r="33" spans="1:7" ht="15" x14ac:dyDescent="0.25">
      <c r="A33" s="2" t="s">
        <v>38</v>
      </c>
      <c r="B33" s="5">
        <v>30060</v>
      </c>
      <c r="C33" s="5">
        <v>30060</v>
      </c>
      <c r="D33" s="8">
        <f t="shared" si="4"/>
        <v>8.1995474155332048E-3</v>
      </c>
      <c r="E33" s="8">
        <f t="shared" si="5"/>
        <v>2.4572486956390949E-3</v>
      </c>
      <c r="F33" s="8">
        <f t="shared" si="6"/>
        <v>0</v>
      </c>
      <c r="G33" s="5">
        <f t="shared" si="7"/>
        <v>0</v>
      </c>
    </row>
    <row r="34" spans="1:7" ht="15" x14ac:dyDescent="0.25">
      <c r="A34" s="2" t="s">
        <v>41</v>
      </c>
      <c r="B34" s="5">
        <v>2300</v>
      </c>
      <c r="C34" s="5">
        <v>2300</v>
      </c>
      <c r="D34" s="8">
        <f t="shared" si="4"/>
        <v>6.2737721409602035E-4</v>
      </c>
      <c r="E34" s="8">
        <f t="shared" si="5"/>
        <v>1.8801304058449494E-4</v>
      </c>
      <c r="F34" s="8">
        <f t="shared" si="6"/>
        <v>0</v>
      </c>
      <c r="G34" s="5">
        <f t="shared" si="7"/>
        <v>0</v>
      </c>
    </row>
    <row r="35" spans="1:7" ht="15" x14ac:dyDescent="0.25">
      <c r="A35" s="2" t="s">
        <v>16</v>
      </c>
      <c r="B35" s="5">
        <v>35800</v>
      </c>
      <c r="C35" s="5">
        <v>39600</v>
      </c>
      <c r="D35" s="8">
        <f t="shared" si="4"/>
        <v>9.7652627237554464E-3</v>
      </c>
      <c r="E35" s="8">
        <f t="shared" si="5"/>
        <v>2.926463849097791E-3</v>
      </c>
      <c r="F35" s="8">
        <f t="shared" si="6"/>
        <v>-9.5959595959595953E-2</v>
      </c>
      <c r="G35" s="5">
        <f t="shared" si="7"/>
        <v>-3800</v>
      </c>
    </row>
    <row r="36" spans="1:7" ht="15" x14ac:dyDescent="0.25">
      <c r="A36" s="2" t="s">
        <v>40</v>
      </c>
      <c r="B36" s="5">
        <v>5500</v>
      </c>
      <c r="C36" s="5">
        <v>6000</v>
      </c>
      <c r="D36" s="8">
        <f t="shared" si="4"/>
        <v>1.5002498597948312E-3</v>
      </c>
      <c r="E36" s="8">
        <f t="shared" si="5"/>
        <v>4.495964013977053E-4</v>
      </c>
      <c r="F36" s="8">
        <f t="shared" si="6"/>
        <v>-8.3333333333333329E-2</v>
      </c>
      <c r="G36" s="5">
        <f t="shared" si="7"/>
        <v>-500</v>
      </c>
    </row>
    <row r="37" spans="1:7" ht="15" x14ac:dyDescent="0.25">
      <c r="A37" s="2" t="s">
        <v>44</v>
      </c>
      <c r="B37" s="5">
        <v>20000</v>
      </c>
      <c r="C37" s="5">
        <v>20000</v>
      </c>
      <c r="D37" s="8">
        <f t="shared" si="4"/>
        <v>5.4554540356175681E-3</v>
      </c>
      <c r="E37" s="8">
        <f t="shared" si="5"/>
        <v>1.6348960050825646E-3</v>
      </c>
      <c r="F37" s="8">
        <f>+G37/C37</f>
        <v>0</v>
      </c>
      <c r="G37" s="5">
        <f>+B37-C37</f>
        <v>0</v>
      </c>
    </row>
    <row r="38" spans="1:7" ht="15" x14ac:dyDescent="0.25">
      <c r="A38" s="2" t="s">
        <v>17</v>
      </c>
      <c r="B38" s="5">
        <v>22800</v>
      </c>
      <c r="C38" s="5">
        <v>24000</v>
      </c>
      <c r="D38" s="8">
        <f t="shared" si="4"/>
        <v>6.2192176006040283E-3</v>
      </c>
      <c r="E38" s="8">
        <f t="shared" si="5"/>
        <v>1.8637814457941237E-3</v>
      </c>
      <c r="F38" s="8">
        <f t="shared" si="6"/>
        <v>-0.05</v>
      </c>
      <c r="G38" s="5">
        <f t="shared" si="7"/>
        <v>-1200</v>
      </c>
    </row>
    <row r="39" spans="1:7" s="1" customFormat="1" x14ac:dyDescent="0.3">
      <c r="A39" s="1" t="s">
        <v>6</v>
      </c>
      <c r="B39" s="16">
        <f>SUM(B20:B38)</f>
        <v>3666056</v>
      </c>
      <c r="C39" s="16">
        <f>SUM(C20:C38)</f>
        <v>3924259</v>
      </c>
      <c r="D39" s="17">
        <f>SUM(D20:D38)</f>
        <v>1</v>
      </c>
      <c r="E39" s="17">
        <f t="shared" si="5"/>
        <v>0.29968101544044834</v>
      </c>
      <c r="F39" s="17">
        <f>+G39/C39</f>
        <v>-6.5796625554021784E-2</v>
      </c>
      <c r="G39" s="16">
        <f>+B39-C39</f>
        <v>-258203</v>
      </c>
    </row>
    <row r="40" spans="1:7" ht="15" x14ac:dyDescent="0.25">
      <c r="B40" s="5"/>
      <c r="C40" s="5"/>
      <c r="D40" s="8"/>
      <c r="E40" s="8"/>
      <c r="F40" s="8"/>
    </row>
    <row r="41" spans="1:7" s="1" customFormat="1" ht="17.399999999999999" x14ac:dyDescent="0.3">
      <c r="A41" s="12" t="s">
        <v>39</v>
      </c>
      <c r="B41" s="4"/>
      <c r="C41" s="4"/>
      <c r="D41" s="6"/>
      <c r="E41" s="6"/>
      <c r="F41" s="6"/>
      <c r="G41" s="4"/>
    </row>
    <row r="42" spans="1:7" ht="15" x14ac:dyDescent="0.25">
      <c r="A42" s="2" t="s">
        <v>18</v>
      </c>
      <c r="B42" s="5">
        <v>19398</v>
      </c>
      <c r="C42" s="5">
        <v>19398</v>
      </c>
      <c r="D42" s="8">
        <f t="shared" ref="D42:D53" si="10">+B42/$B$54</f>
        <v>1.0720556465300226E-2</v>
      </c>
      <c r="E42" s="8">
        <f t="shared" ref="E42:E53" si="11">+B42/$B$56</f>
        <v>1.5856856353295794E-3</v>
      </c>
      <c r="F42" s="8">
        <f t="shared" ref="F42:F53" si="12">+G42/C42</f>
        <v>0</v>
      </c>
      <c r="G42" s="5">
        <f t="shared" ref="G42:G53" si="13">+B42-C42</f>
        <v>0</v>
      </c>
    </row>
    <row r="43" spans="1:7" ht="15" x14ac:dyDescent="0.25">
      <c r="A43" s="2" t="s">
        <v>19</v>
      </c>
      <c r="B43" s="5">
        <v>10000</v>
      </c>
      <c r="C43" s="5">
        <v>10000</v>
      </c>
      <c r="D43" s="8">
        <f t="shared" si="10"/>
        <v>5.5266297893082923E-3</v>
      </c>
      <c r="E43" s="8">
        <f t="shared" si="11"/>
        <v>8.1744800254128231E-4</v>
      </c>
      <c r="F43" s="8">
        <f t="shared" si="12"/>
        <v>0</v>
      </c>
      <c r="G43" s="5">
        <f t="shared" si="13"/>
        <v>0</v>
      </c>
    </row>
    <row r="44" spans="1:7" ht="15" x14ac:dyDescent="0.25">
      <c r="A44" s="2" t="s">
        <v>20</v>
      </c>
      <c r="B44" s="5">
        <v>11000</v>
      </c>
      <c r="C44" s="5">
        <v>11000</v>
      </c>
      <c r="D44" s="8">
        <f t="shared" si="10"/>
        <v>6.0792927682391217E-3</v>
      </c>
      <c r="E44" s="8">
        <f t="shared" si="11"/>
        <v>8.991928027954106E-4</v>
      </c>
      <c r="F44" s="8">
        <f t="shared" si="12"/>
        <v>0</v>
      </c>
      <c r="G44" s="5">
        <f t="shared" si="13"/>
        <v>0</v>
      </c>
    </row>
    <row r="45" spans="1:7" ht="15" x14ac:dyDescent="0.25">
      <c r="A45" s="2" t="s">
        <v>21</v>
      </c>
      <c r="B45" s="5">
        <v>3300</v>
      </c>
      <c r="C45" s="5">
        <v>3500</v>
      </c>
      <c r="D45" s="8">
        <f t="shared" si="10"/>
        <v>1.8237878304717366E-3</v>
      </c>
      <c r="E45" s="8">
        <f t="shared" si="11"/>
        <v>2.697578408386232E-4</v>
      </c>
      <c r="F45" s="8">
        <f t="shared" si="12"/>
        <v>-5.7142857142857141E-2</v>
      </c>
      <c r="G45" s="5">
        <f t="shared" si="13"/>
        <v>-200</v>
      </c>
    </row>
    <row r="46" spans="1:7" ht="15" x14ac:dyDescent="0.25">
      <c r="A46" s="2" t="s">
        <v>22</v>
      </c>
      <c r="B46" s="5">
        <v>578337</v>
      </c>
      <c r="C46" s="5">
        <v>570040</v>
      </c>
      <c r="D46" s="8">
        <f t="shared" si="10"/>
        <v>0.31962544924591901</v>
      </c>
      <c r="E46" s="8">
        <f t="shared" si="11"/>
        <v>4.727604254457176E-2</v>
      </c>
      <c r="F46" s="8">
        <f t="shared" si="12"/>
        <v>1.4555118939021823E-2</v>
      </c>
      <c r="G46" s="5">
        <f t="shared" si="13"/>
        <v>8297</v>
      </c>
    </row>
    <row r="47" spans="1:7" ht="15" x14ac:dyDescent="0.25">
      <c r="A47" s="2" t="s">
        <v>23</v>
      </c>
      <c r="B47" s="5">
        <v>125700</v>
      </c>
      <c r="C47" s="5">
        <v>133200</v>
      </c>
      <c r="D47" s="8">
        <f t="shared" si="10"/>
        <v>6.9469736451605243E-2</v>
      </c>
      <c r="E47" s="8">
        <f t="shared" si="11"/>
        <v>1.0275321391943919E-2</v>
      </c>
      <c r="F47" s="8">
        <f t="shared" si="12"/>
        <v>-5.6306306306306307E-2</v>
      </c>
      <c r="G47" s="5">
        <f t="shared" si="13"/>
        <v>-7500</v>
      </c>
    </row>
    <row r="48" spans="1:7" ht="15" x14ac:dyDescent="0.25">
      <c r="A48" s="2" t="s">
        <v>24</v>
      </c>
      <c r="B48" s="5">
        <v>183200</v>
      </c>
      <c r="C48" s="5">
        <v>214800</v>
      </c>
      <c r="D48" s="8">
        <f t="shared" si="10"/>
        <v>0.10124785774012791</v>
      </c>
      <c r="E48" s="8">
        <f t="shared" si="11"/>
        <v>1.4975647406556292E-2</v>
      </c>
      <c r="F48" s="8">
        <f t="shared" si="12"/>
        <v>-0.14711359404096835</v>
      </c>
      <c r="G48" s="5">
        <f t="shared" si="13"/>
        <v>-31600</v>
      </c>
    </row>
    <row r="49" spans="1:7" ht="15" x14ac:dyDescent="0.25">
      <c r="A49" s="2" t="s">
        <v>54</v>
      </c>
      <c r="B49" s="5">
        <v>290000</v>
      </c>
      <c r="C49" s="5">
        <v>290000</v>
      </c>
      <c r="D49" s="8">
        <f t="shared" si="10"/>
        <v>0.16027226388994048</v>
      </c>
      <c r="E49" s="8">
        <f t="shared" si="11"/>
        <v>2.3705992073697189E-2</v>
      </c>
      <c r="F49" s="8">
        <f t="shared" si="12"/>
        <v>0</v>
      </c>
      <c r="G49" s="5">
        <f t="shared" si="13"/>
        <v>0</v>
      </c>
    </row>
    <row r="50" spans="1:7" ht="15" x14ac:dyDescent="0.25">
      <c r="A50" s="2" t="s">
        <v>25</v>
      </c>
      <c r="B50" s="5">
        <v>30000</v>
      </c>
      <c r="C50" s="5">
        <v>30000</v>
      </c>
      <c r="D50" s="8">
        <f t="shared" si="10"/>
        <v>1.6579889367924878E-2</v>
      </c>
      <c r="E50" s="8">
        <f t="shared" si="11"/>
        <v>2.4523440076238473E-3</v>
      </c>
      <c r="F50" s="8">
        <f t="shared" si="12"/>
        <v>0</v>
      </c>
      <c r="G50" s="5">
        <f t="shared" si="13"/>
        <v>0</v>
      </c>
    </row>
    <row r="51" spans="1:7" ht="15" x14ac:dyDescent="0.25">
      <c r="A51" s="2" t="s">
        <v>26</v>
      </c>
      <c r="B51" s="5">
        <v>25000</v>
      </c>
      <c r="C51" s="5">
        <v>30000</v>
      </c>
      <c r="D51" s="8">
        <f t="shared" si="10"/>
        <v>1.3816574473270732E-2</v>
      </c>
      <c r="E51" s="8">
        <f t="shared" si="11"/>
        <v>2.0436200063532061E-3</v>
      </c>
      <c r="F51" s="8">
        <f t="shared" si="12"/>
        <v>-0.16666666666666666</v>
      </c>
      <c r="G51" s="5">
        <f t="shared" si="13"/>
        <v>-5000</v>
      </c>
    </row>
    <row r="52" spans="1:7" ht="15" x14ac:dyDescent="0.25">
      <c r="A52" s="2" t="s">
        <v>52</v>
      </c>
      <c r="B52" s="5">
        <v>69539</v>
      </c>
      <c r="C52" s="5">
        <v>71493</v>
      </c>
      <c r="D52" s="8">
        <f t="shared" ref="D52" si="14">+B52/$B$54</f>
        <v>3.8431630891870933E-2</v>
      </c>
      <c r="E52" s="8">
        <f t="shared" ref="E52" si="15">+B52/$B$56</f>
        <v>5.6844516648718235E-3</v>
      </c>
      <c r="F52" s="8">
        <f t="shared" ref="F52" si="16">+G52/C52</f>
        <v>-2.7331347124893345E-2</v>
      </c>
      <c r="G52" s="5">
        <f t="shared" ref="G52" si="17">+B52-C52</f>
        <v>-1954</v>
      </c>
    </row>
    <row r="53" spans="1:7" ht="15" x14ac:dyDescent="0.25">
      <c r="A53" s="2" t="s">
        <v>27</v>
      </c>
      <c r="B53" s="5">
        <v>463947</v>
      </c>
      <c r="C53" s="5">
        <v>477275</v>
      </c>
      <c r="D53" s="8">
        <f t="shared" si="10"/>
        <v>0.25640633108602146</v>
      </c>
      <c r="E53" s="8">
        <f t="shared" si="11"/>
        <v>3.7925254843502031E-2</v>
      </c>
      <c r="F53" s="8">
        <f t="shared" si="12"/>
        <v>-2.7925200356188781E-2</v>
      </c>
      <c r="G53" s="5">
        <f t="shared" si="13"/>
        <v>-13328</v>
      </c>
    </row>
    <row r="54" spans="1:7" x14ac:dyDescent="0.3">
      <c r="A54" s="1" t="s">
        <v>7</v>
      </c>
      <c r="B54" s="16">
        <f>SUM(B42:B53)</f>
        <v>1809421</v>
      </c>
      <c r="C54" s="16">
        <f>SUM(C42:C53)</f>
        <v>1860706</v>
      </c>
      <c r="D54" s="17">
        <f>SUM(D42:D53)</f>
        <v>1</v>
      </c>
      <c r="E54" s="17">
        <f>+B54/$B$56</f>
        <v>0.14791075822062497</v>
      </c>
      <c r="F54" s="17">
        <f>+G54/C54</f>
        <v>-2.7562118894656113E-2</v>
      </c>
      <c r="G54" s="16">
        <f>+B54-C54</f>
        <v>-51285</v>
      </c>
    </row>
    <row r="55" spans="1:7" x14ac:dyDescent="0.3">
      <c r="B55" s="4"/>
      <c r="C55" s="4"/>
      <c r="D55" s="6"/>
      <c r="E55" s="6"/>
      <c r="F55" s="6"/>
      <c r="G55" s="4"/>
    </row>
    <row r="56" spans="1:7" ht="16.2" thickBot="1" x14ac:dyDescent="0.35">
      <c r="A56" s="3" t="s">
        <v>8</v>
      </c>
      <c r="B56" s="18">
        <f>+B54+B39+B17</f>
        <v>12233194</v>
      </c>
      <c r="C56" s="18">
        <f>+C54+C39+C17</f>
        <v>12877655</v>
      </c>
      <c r="D56" s="19">
        <v>1</v>
      </c>
      <c r="E56" s="19">
        <f>+E54+E39+E17</f>
        <v>1</v>
      </c>
      <c r="F56" s="19">
        <f>+G56/C56</f>
        <v>-5.0044903361675712E-2</v>
      </c>
      <c r="G56" s="20">
        <f>+B56-C56</f>
        <v>-644461</v>
      </c>
    </row>
    <row r="57" spans="1:7" ht="16.2" thickTop="1" x14ac:dyDescent="0.3">
      <c r="B57" s="5"/>
      <c r="C57" s="5"/>
      <c r="F57" s="1"/>
      <c r="G57" s="4"/>
    </row>
    <row r="58" spans="1:7" x14ac:dyDescent="0.3">
      <c r="B58" s="13"/>
      <c r="C58" s="13"/>
      <c r="F58" s="6"/>
      <c r="G58" s="4"/>
    </row>
    <row r="59" spans="1:7" x14ac:dyDescent="0.3">
      <c r="B59" s="6"/>
      <c r="C59" s="6"/>
    </row>
    <row r="60" spans="1:7" x14ac:dyDescent="0.3">
      <c r="B60" s="4"/>
      <c r="C60" s="4"/>
      <c r="F60" s="5"/>
    </row>
    <row r="61" spans="1:7" x14ac:dyDescent="0.3">
      <c r="B61" s="4"/>
      <c r="C61" s="4"/>
      <c r="D61" s="4"/>
      <c r="F61" s="8"/>
    </row>
    <row r="62" spans="1:7" x14ac:dyDescent="0.3">
      <c r="B62" s="15"/>
      <c r="C62" s="15"/>
    </row>
  </sheetData>
  <mergeCells count="1">
    <mergeCell ref="A1:G1"/>
  </mergeCells>
  <phoneticPr fontId="0" type="noConversion"/>
  <printOptions horizontalCentered="1" verticalCentered="1" gridLines="1"/>
  <pageMargins left="0.25" right="0.25" top="0.75" bottom="0.75" header="0.3" footer="0.3"/>
  <pageSetup scale="78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14D343430F6B4598CB31BB8A9EFB92" ma:contentTypeVersion="7" ma:contentTypeDescription="Create a new document." ma:contentTypeScope="" ma:versionID="a816fcab1c0a0b33cc2dc685763632a4">
  <xsd:schema xmlns:xsd="http://www.w3.org/2001/XMLSchema" xmlns:xs="http://www.w3.org/2001/XMLSchema" xmlns:p="http://schemas.microsoft.com/office/2006/metadata/properties" xmlns:ns2="4c4a1450-f8c5-4a66-87b7-61ad3effbbf4" xmlns:ns3="dbf1d217-fcff-488e-b4a9-acc64ae69dc5" targetNamespace="http://schemas.microsoft.com/office/2006/metadata/properties" ma:root="true" ma:fieldsID="6afd00d5ae86b690247cc9c468319bf2" ns2:_="" ns3:_="">
    <xsd:import namespace="4c4a1450-f8c5-4a66-87b7-61ad3effbbf4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a1450-f8c5-4a66-87b7-61ad3effb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DA7CB-F710-4010-B878-42D8B30027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C1126-417C-4537-BA12-30831FC784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bf1d217-fcff-488e-b4a9-acc64ae69dc5"/>
    <ds:schemaRef ds:uri="http://purl.org/dc/elements/1.1/"/>
    <ds:schemaRef ds:uri="http://schemas.microsoft.com/office/2006/metadata/properties"/>
    <ds:schemaRef ds:uri="f625aba0-349c-4931-b560-8182163282f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363908-D91F-4CF5-976B-1D8D231A9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4a1450-f8c5-4a66-87b7-61ad3effbbf4"/>
    <ds:schemaRef ds:uri="dbf1d217-fcff-488e-b4a9-acc64ae69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Numbers</vt:lpstr>
      <vt:lpstr>CAT II</vt:lpstr>
      <vt:lpstr>CAT III</vt:lpstr>
      <vt:lpstr>CAT I</vt:lpstr>
      <vt:lpstr>Whole Budget</vt:lpstr>
      <vt:lpstr>Category I</vt:lpstr>
      <vt:lpstr>Category II</vt:lpstr>
      <vt:lpstr>Category III</vt:lpstr>
      <vt:lpstr>Numbers!Print_Area</vt:lpstr>
    </vt:vector>
  </TitlesOfParts>
  <Company>WVUMC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Berner</dc:creator>
  <cp:lastModifiedBy>Abbi Blosser</cp:lastModifiedBy>
  <cp:lastPrinted>2020-09-25T12:51:51Z</cp:lastPrinted>
  <dcterms:created xsi:type="dcterms:W3CDTF">2000-01-26T20:14:06Z</dcterms:created>
  <dcterms:modified xsi:type="dcterms:W3CDTF">2021-05-03T14:39:24Z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0x0101007814D343430F6B4598CB31BB8A9EFB92</vt:lpwstr>
  </property>
</Properties>
</file>