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9040" windowHeight="15840" tabRatio="813" activeTab="0"/>
  </bookViews>
  <sheets>
    <sheet name="SALARY SHEET" sheetId="1" r:id="rId1"/>
    <sheet name="Drop down Lists" sheetId="2" r:id="rId2"/>
  </sheets>
  <definedNames>
    <definedName name="Askfor.xlm">#REF!</definedName>
    <definedName name="_xlnm.Print_Area" localSheetId="0">'SALARY SHEET'!$A$1:$L$60</definedName>
  </definedNames>
  <calcPr fullCalcOnLoad="1"/>
</workbook>
</file>

<file path=xl/comments1.xml><?xml version="1.0" encoding="utf-8"?>
<comments xmlns="http://schemas.openxmlformats.org/spreadsheetml/2006/main">
  <authors>
    <author>Jim Berner</author>
  </authors>
  <commentList>
    <comment ref="N16" authorId="0">
      <text>
        <r>
          <rPr>
            <b/>
            <sz val="9"/>
            <rFont val="Tahoma"/>
            <family val="2"/>
          </rPr>
          <t xml:space="preserve">
Monthly amount for box 1</t>
        </r>
      </text>
    </comment>
    <comment ref="O26" authorId="0">
      <text>
        <r>
          <rPr>
            <b/>
            <sz val="9"/>
            <rFont val="Tahoma"/>
            <family val="2"/>
          </rPr>
          <t xml:space="preserve">
Total Single Health Care Premium
</t>
        </r>
      </text>
    </comment>
  </commentList>
</comments>
</file>

<file path=xl/sharedStrings.xml><?xml version="1.0" encoding="utf-8"?>
<sst xmlns="http://schemas.openxmlformats.org/spreadsheetml/2006/main" count="92" uniqueCount="71">
  <si>
    <t>CHARGE TOTALS</t>
  </si>
  <si>
    <t>District:</t>
  </si>
  <si>
    <t>SSN:</t>
  </si>
  <si>
    <t>Charge Name:</t>
  </si>
  <si>
    <t>Birthdate:</t>
  </si>
  <si>
    <t>Amount provided to pastor for Annual Conference Expenses:</t>
  </si>
  <si>
    <t>$</t>
  </si>
  <si>
    <t>(only if "no" above)</t>
  </si>
  <si>
    <t>Previous Pastor's Name if Changed</t>
  </si>
  <si>
    <t>Accountable Reimbursement and Continuing Education</t>
  </si>
  <si>
    <t>single</t>
  </si>
  <si>
    <t>total</t>
  </si>
  <si>
    <t>Status Chg?</t>
  </si>
  <si>
    <t>Appointment #</t>
  </si>
  <si>
    <t>Box 15</t>
  </si>
  <si>
    <t>Box 2</t>
  </si>
  <si>
    <t>Effective:</t>
  </si>
  <si>
    <t>Church Parsonage?</t>
  </si>
  <si>
    <t xml:space="preserve">Housing Allowance in lieu of parsonage    </t>
  </si>
  <si>
    <t xml:space="preserve">Yes </t>
  </si>
  <si>
    <t>No</t>
  </si>
  <si>
    <t xml:space="preserve"> </t>
  </si>
  <si>
    <t>Billable Church:</t>
  </si>
  <si>
    <t>Districts</t>
  </si>
  <si>
    <t>Southern</t>
  </si>
  <si>
    <t>Wesleyan</t>
  </si>
  <si>
    <t>Midland South</t>
  </si>
  <si>
    <t>MonValley</t>
  </si>
  <si>
    <t>Western</t>
  </si>
  <si>
    <t>Greenbrier</t>
  </si>
  <si>
    <t>Little Kanawha</t>
  </si>
  <si>
    <t>Potomac Highlands</t>
  </si>
  <si>
    <t>Northern</t>
  </si>
  <si>
    <t>Clergy Status</t>
  </si>
  <si>
    <t>Number Churches:</t>
  </si>
  <si>
    <t xml:space="preserve">Year first appointed:  </t>
  </si>
  <si>
    <t xml:space="preserve">If PTLP:   </t>
  </si>
  <si>
    <t>Part Time</t>
  </si>
  <si>
    <t>Net Income</t>
  </si>
  <si>
    <t>Local Churches on the Charge</t>
  </si>
  <si>
    <t>Percent of Charge Total</t>
  </si>
  <si>
    <t xml:space="preserve"> Income (Approved by Charge Conf.)</t>
  </si>
  <si>
    <t>Compensation</t>
  </si>
  <si>
    <t>OFFICE USE ONLY</t>
  </si>
  <si>
    <t>GBOP ID#</t>
  </si>
  <si>
    <t>Wespath</t>
  </si>
  <si>
    <t>Mod Bll</t>
  </si>
  <si>
    <t>Move List</t>
  </si>
  <si>
    <t>4-Digit Ins.</t>
  </si>
  <si>
    <t>Ded Code</t>
  </si>
  <si>
    <t>Virgin Pulse</t>
  </si>
  <si>
    <r>
      <rPr>
        <b/>
        <sz val="14"/>
        <rFont val="Calibri"/>
        <family val="2"/>
      </rPr>
      <t>□</t>
    </r>
    <r>
      <rPr>
        <b/>
        <sz val="10"/>
        <rFont val="Arial"/>
        <family val="2"/>
      </rPr>
      <t xml:space="preserve">  Original - DS</t>
    </r>
  </si>
  <si>
    <r>
      <rPr>
        <b/>
        <sz val="14"/>
        <rFont val="Calibri"/>
        <family val="2"/>
      </rPr>
      <t>□</t>
    </r>
    <r>
      <rPr>
        <b/>
        <sz val="10"/>
        <rFont val="Arial"/>
        <family val="2"/>
      </rPr>
      <t xml:space="preserve">  Copy - Pastor</t>
    </r>
  </si>
  <si>
    <r>
      <rPr>
        <b/>
        <sz val="14"/>
        <rFont val="Calibri"/>
        <family val="2"/>
      </rPr>
      <t>□</t>
    </r>
    <r>
      <rPr>
        <b/>
        <sz val="10"/>
        <rFont val="Arial"/>
        <family val="2"/>
      </rPr>
      <t xml:space="preserve">  Copy - Charge Treasurer</t>
    </r>
  </si>
  <si>
    <r>
      <rPr>
        <b/>
        <sz val="16"/>
        <rFont val="Arial"/>
        <family val="2"/>
      </rPr>
      <t xml:space="preserve">□  </t>
    </r>
    <r>
      <rPr>
        <b/>
        <sz val="11"/>
        <rFont val="Arial"/>
        <family val="2"/>
      </rPr>
      <t xml:space="preserve"> Copy - Charge Treasurer</t>
    </r>
  </si>
  <si>
    <t xml:space="preserve">Distribution:  </t>
  </si>
  <si>
    <t xml:space="preserve">AS </t>
  </si>
  <si>
    <t>CLM</t>
  </si>
  <si>
    <t>TBS</t>
  </si>
  <si>
    <t>FICA &amp; Medicare (7.65%)</t>
  </si>
  <si>
    <t>Federal Income Tax (Refer to Tax Table)</t>
  </si>
  <si>
    <t>State Income Tax (Refer to Tax Table)</t>
  </si>
  <si>
    <t>Gross Taxable Wages</t>
  </si>
  <si>
    <t>Parsonage Utilities Paid Directly to Provider</t>
  </si>
  <si>
    <t>Supply Name :</t>
  </si>
  <si>
    <t>Supply Address:</t>
  </si>
  <si>
    <t xml:space="preserve">Supply Status: </t>
  </si>
  <si>
    <t>TOTAL SUPPLY COST TO CHARGE</t>
  </si>
  <si>
    <t>Other Income                                           (ie:expenses paid outside of ARP)</t>
  </si>
  <si>
    <t>2020 Assigned Supply Report of Support</t>
  </si>
  <si>
    <t>Revised 3/3/2020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</si>
</sst>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\-00\-0000"/>
    <numFmt numFmtId="166" formatCode="&quot;$&quot;#,##0"/>
    <numFmt numFmtId="167" formatCode="mm/dd/yy;@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u val="single"/>
      <sz val="10"/>
      <color indexed="10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single"/>
      <sz val="10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9"/>
      <name val="Tahoma"/>
      <family val="2"/>
    </font>
    <font>
      <b/>
      <i/>
      <sz val="2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8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Calibri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3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b/>
      <sz val="14"/>
      <color rgb="FFFF0000"/>
      <name val="Arial"/>
      <family val="2"/>
    </font>
    <font>
      <b/>
      <sz val="10"/>
      <color theme="4"/>
      <name val="Arial"/>
      <family val="2"/>
    </font>
    <font>
      <b/>
      <sz val="10"/>
      <color theme="3" tint="0.39998000860214233"/>
      <name val="Arial"/>
      <family val="2"/>
    </font>
    <font>
      <b/>
      <sz val="10"/>
      <color rgb="FF0070C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 style="medium"/>
      <top style="thick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 style="medium"/>
      <right style="medium"/>
      <top/>
      <bottom style="medium"/>
    </border>
    <border>
      <left style="medium"/>
      <right style="medium"/>
      <top/>
      <bottom style="double"/>
    </border>
    <border>
      <left style="thin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5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64" fontId="2" fillId="0" borderId="12" xfId="0" applyNumberFormat="1" applyFont="1" applyBorder="1" applyAlignment="1" applyProtection="1">
      <alignment/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right"/>
      <protection locked="0"/>
    </xf>
    <xf numFmtId="0" fontId="9" fillId="0" borderId="0" xfId="0" applyFont="1" applyAlignment="1">
      <alignment horizontal="center" vertical="center"/>
    </xf>
    <xf numFmtId="49" fontId="10" fillId="0" borderId="0" xfId="0" applyNumberFormat="1" applyFont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8" fontId="7" fillId="0" borderId="0" xfId="0" applyNumberFormat="1" applyFont="1" applyFill="1" applyAlignment="1">
      <alignment horizontal="center" vertical="center"/>
    </xf>
    <xf numFmtId="8" fontId="5" fillId="0" borderId="0" xfId="0" applyNumberFormat="1" applyFont="1" applyFill="1" applyAlignment="1" applyProtection="1">
      <alignment/>
      <protection locked="0"/>
    </xf>
    <xf numFmtId="8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8" fontId="5" fillId="0" borderId="20" xfId="0" applyNumberFormat="1" applyFont="1" applyFill="1" applyBorder="1" applyAlignment="1" applyProtection="1">
      <alignment/>
      <protection locked="0"/>
    </xf>
    <xf numFmtId="8" fontId="3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3" fillId="0" borderId="11" xfId="0" applyNumberFormat="1" applyFont="1" applyBorder="1" applyAlignment="1" applyProtection="1">
      <alignment/>
      <protection locked="0"/>
    </xf>
    <xf numFmtId="164" fontId="3" fillId="0" borderId="0" xfId="0" applyNumberFormat="1" applyFon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5" fillId="0" borderId="15" xfId="0" applyNumberFormat="1" applyFont="1" applyBorder="1" applyAlignment="1" applyProtection="1">
      <alignment horizontal="left" vertical="center"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3" fillId="0" borderId="12" xfId="0" applyNumberFormat="1" applyFont="1" applyBorder="1" applyAlignment="1" applyProtection="1">
      <alignment/>
      <protection locked="0"/>
    </xf>
    <xf numFmtId="164" fontId="5" fillId="0" borderId="11" xfId="0" applyNumberFormat="1" applyFont="1" applyBorder="1" applyAlignment="1" applyProtection="1">
      <alignment horizontal="left" vertical="center"/>
      <protection locked="0"/>
    </xf>
    <xf numFmtId="164" fontId="3" fillId="0" borderId="13" xfId="0" applyNumberFormat="1" applyFont="1" applyBorder="1" applyAlignment="1" applyProtection="1">
      <alignment/>
      <protection locked="0"/>
    </xf>
    <xf numFmtId="164" fontId="0" fillId="0" borderId="21" xfId="0" applyNumberFormat="1" applyFont="1" applyBorder="1" applyAlignment="1" applyProtection="1">
      <alignment/>
      <protection locked="0"/>
    </xf>
    <xf numFmtId="164" fontId="0" fillId="0" borderId="11" xfId="0" applyNumberFormat="1" applyFont="1" applyBorder="1" applyAlignment="1" applyProtection="1">
      <alignment/>
      <protection locked="0"/>
    </xf>
    <xf numFmtId="44" fontId="0" fillId="0" borderId="0" xfId="44" applyFont="1" applyBorder="1" applyAlignment="1" applyProtection="1">
      <alignment/>
      <protection locked="0"/>
    </xf>
    <xf numFmtId="8" fontId="0" fillId="0" borderId="0" xfId="0" applyNumberForma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8" fontId="0" fillId="0" borderId="0" xfId="0" applyNumberFormat="1" applyFill="1" applyAlignment="1" applyProtection="1">
      <alignment horizontal="centerContinuous"/>
      <protection locked="0"/>
    </xf>
    <xf numFmtId="166" fontId="0" fillId="0" borderId="0" xfId="0" applyNumberFormat="1" applyBorder="1" applyAlignment="1" applyProtection="1">
      <alignment/>
      <protection locked="0"/>
    </xf>
    <xf numFmtId="9" fontId="0" fillId="0" borderId="0" xfId="0" applyNumberFormat="1" applyBorder="1" applyAlignment="1" applyProtection="1">
      <alignment/>
      <protection locked="0"/>
    </xf>
    <xf numFmtId="9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18" fillId="0" borderId="0" xfId="0" applyFont="1" applyAlignment="1" applyProtection="1">
      <alignment horizontal="centerContinuous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4" fontId="19" fillId="0" borderId="0" xfId="0" applyNumberFormat="1" applyFont="1" applyBorder="1" applyAlignment="1" applyProtection="1">
      <alignment horizontal="left" vertical="center"/>
      <protection locked="0"/>
    </xf>
    <xf numFmtId="8" fontId="7" fillId="0" borderId="0" xfId="0" applyNumberFormat="1" applyFont="1" applyFill="1" applyBorder="1" applyAlignment="1" applyProtection="1">
      <alignment/>
      <protection locked="0"/>
    </xf>
    <xf numFmtId="8" fontId="7" fillId="0" borderId="22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wrapText="1"/>
    </xf>
    <xf numFmtId="0" fontId="7" fillId="0" borderId="2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7" fillId="0" borderId="20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7" fillId="0" borderId="20" xfId="0" applyFont="1" applyBorder="1" applyAlignment="1" applyProtection="1">
      <alignment horizontal="right"/>
      <protection locked="0"/>
    </xf>
    <xf numFmtId="14" fontId="0" fillId="0" borderId="0" xfId="0" applyNumberFormat="1" applyFont="1" applyBorder="1" applyAlignment="1" applyProtection="1">
      <alignment horizontal="left" vertical="center"/>
      <protection locked="0"/>
    </xf>
    <xf numFmtId="14" fontId="7" fillId="0" borderId="0" xfId="0" applyNumberFormat="1" applyFont="1" applyBorder="1" applyAlignment="1" applyProtection="1">
      <alignment horizontal="left" vertical="center"/>
      <protection locked="0"/>
    </xf>
    <xf numFmtId="8" fontId="70" fillId="0" borderId="23" xfId="0" applyNumberFormat="1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10" fontId="0" fillId="0" borderId="24" xfId="0" applyNumberFormat="1" applyFont="1" applyFill="1" applyBorder="1" applyAlignment="1" applyProtection="1">
      <alignment/>
      <protection locked="0"/>
    </xf>
    <xf numFmtId="8" fontId="5" fillId="0" borderId="12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44" fontId="70" fillId="0" borderId="0" xfId="44" applyFont="1" applyAlignment="1" applyProtection="1">
      <alignment/>
      <protection locked="0"/>
    </xf>
    <xf numFmtId="49" fontId="26" fillId="0" borderId="0" xfId="0" applyNumberFormat="1" applyFont="1" applyAlignment="1" applyProtection="1">
      <alignment horizontal="center"/>
      <protection locked="0"/>
    </xf>
    <xf numFmtId="0" fontId="26" fillId="0" borderId="0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8" fontId="3" fillId="0" borderId="26" xfId="0" applyNumberFormat="1" applyFont="1" applyFill="1" applyBorder="1" applyAlignment="1" applyProtection="1">
      <alignment/>
      <protection locked="0"/>
    </xf>
    <xf numFmtId="164" fontId="0" fillId="0" borderId="21" xfId="0" applyNumberFormat="1" applyFont="1" applyBorder="1" applyAlignment="1" applyProtection="1">
      <alignment/>
      <protection/>
    </xf>
    <xf numFmtId="8" fontId="0" fillId="0" borderId="23" xfId="0" applyNumberFormat="1" applyFont="1" applyFill="1" applyBorder="1" applyAlignment="1" applyProtection="1">
      <alignment/>
      <protection/>
    </xf>
    <xf numFmtId="164" fontId="0" fillId="34" borderId="27" xfId="0" applyNumberFormat="1" applyFont="1" applyFill="1" applyBorder="1" applyAlignment="1" applyProtection="1">
      <alignment/>
      <protection/>
    </xf>
    <xf numFmtId="164" fontId="0" fillId="34" borderId="10" xfId="0" applyNumberFormat="1" applyFont="1" applyFill="1" applyBorder="1" applyAlignment="1" applyProtection="1">
      <alignment/>
      <protection/>
    </xf>
    <xf numFmtId="164" fontId="0" fillId="0" borderId="27" xfId="0" applyNumberFormat="1" applyFont="1" applyBorder="1" applyAlignment="1" applyProtection="1">
      <alignment/>
      <protection/>
    </xf>
    <xf numFmtId="49" fontId="71" fillId="0" borderId="0" xfId="0" applyNumberFormat="1" applyFont="1" applyFill="1" applyBorder="1" applyAlignment="1" applyProtection="1">
      <alignment horizontal="center"/>
      <protection locked="0"/>
    </xf>
    <xf numFmtId="44" fontId="72" fillId="0" borderId="23" xfId="0" applyNumberFormat="1" applyFont="1" applyFill="1" applyBorder="1" applyAlignment="1" applyProtection="1">
      <alignment/>
      <protection locked="0"/>
    </xf>
    <xf numFmtId="164" fontId="72" fillId="0" borderId="27" xfId="0" applyNumberFormat="1" applyFont="1" applyBorder="1" applyAlignment="1" applyProtection="1">
      <alignment/>
      <protection/>
    </xf>
    <xf numFmtId="164" fontId="72" fillId="0" borderId="10" xfId="0" applyNumberFormat="1" applyFont="1" applyBorder="1" applyAlignment="1" applyProtection="1">
      <alignment/>
      <protection/>
    </xf>
    <xf numFmtId="164" fontId="73" fillId="0" borderId="27" xfId="0" applyNumberFormat="1" applyFont="1" applyBorder="1" applyAlignment="1" applyProtection="1">
      <alignment/>
      <protection/>
    </xf>
    <xf numFmtId="164" fontId="73" fillId="0" borderId="10" xfId="0" applyNumberFormat="1" applyFont="1" applyBorder="1" applyAlignment="1" applyProtection="1">
      <alignment/>
      <protection/>
    </xf>
    <xf numFmtId="164" fontId="72" fillId="0" borderId="28" xfId="0" applyNumberFormat="1" applyFont="1" applyFill="1" applyBorder="1" applyAlignment="1" applyProtection="1">
      <alignment/>
      <protection/>
    </xf>
    <xf numFmtId="164" fontId="72" fillId="0" borderId="27" xfId="0" applyNumberFormat="1" applyFont="1" applyFill="1" applyBorder="1" applyAlignment="1" applyProtection="1">
      <alignment/>
      <protection/>
    </xf>
    <xf numFmtId="164" fontId="72" fillId="0" borderId="10" xfId="0" applyNumberFormat="1" applyFont="1" applyFill="1" applyBorder="1" applyAlignment="1" applyProtection="1">
      <alignment/>
      <protection/>
    </xf>
    <xf numFmtId="164" fontId="72" fillId="0" borderId="11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Continuous"/>
      <protection locked="0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4" fontId="74" fillId="0" borderId="23" xfId="0" applyNumberFormat="1" applyFont="1" applyFill="1" applyBorder="1" applyAlignment="1" applyProtection="1">
      <alignment/>
      <protection locked="0"/>
    </xf>
    <xf numFmtId="8" fontId="5" fillId="0" borderId="29" xfId="0" applyNumberFormat="1" applyFont="1" applyFill="1" applyBorder="1" applyAlignment="1" applyProtection="1">
      <alignment/>
      <protection locked="0"/>
    </xf>
    <xf numFmtId="8" fontId="0" fillId="0" borderId="12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8" fontId="74" fillId="0" borderId="23" xfId="0" applyNumberFormat="1" applyFont="1" applyFill="1" applyBorder="1" applyAlignment="1" applyProtection="1">
      <alignment/>
      <protection/>
    </xf>
    <xf numFmtId="164" fontId="0" fillId="0" borderId="15" xfId="0" applyNumberFormat="1" applyFont="1" applyBorder="1" applyAlignment="1" applyProtection="1">
      <alignment/>
      <protection/>
    </xf>
    <xf numFmtId="164" fontId="0" fillId="0" borderId="10" xfId="0" applyNumberFormat="1" applyFont="1" applyBorder="1" applyAlignment="1" applyProtection="1">
      <alignment/>
      <protection/>
    </xf>
    <xf numFmtId="8" fontId="70" fillId="0" borderId="30" xfId="0" applyNumberFormat="1" applyFont="1" applyFill="1" applyBorder="1" applyAlignment="1" applyProtection="1">
      <alignment/>
      <protection/>
    </xf>
    <xf numFmtId="8" fontId="74" fillId="0" borderId="19" xfId="0" applyNumberFormat="1" applyFont="1" applyFill="1" applyBorder="1" applyAlignment="1" applyProtection="1">
      <alignment/>
      <protection/>
    </xf>
    <xf numFmtId="8" fontId="74" fillId="0" borderId="31" xfId="0" applyNumberFormat="1" applyFont="1" applyFill="1" applyBorder="1" applyAlignment="1" applyProtection="1">
      <alignment/>
      <protection locked="0"/>
    </xf>
    <xf numFmtId="9" fontId="0" fillId="0" borderId="0" xfId="57" applyNumberFormat="1" applyFont="1" applyAlignment="1">
      <alignment/>
    </xf>
    <xf numFmtId="1" fontId="7" fillId="4" borderId="12" xfId="0" applyNumberFormat="1" applyFont="1" applyFill="1" applyBorder="1" applyAlignment="1" applyProtection="1">
      <alignment horizontal="center" vertical="center"/>
      <protection/>
    </xf>
    <xf numFmtId="0" fontId="7" fillId="4" borderId="11" xfId="0" applyFont="1" applyFill="1" applyBorder="1" applyAlignment="1" applyProtection="1">
      <alignment vertical="center"/>
      <protection locked="0"/>
    </xf>
    <xf numFmtId="0" fontId="20" fillId="4" borderId="12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/>
      <protection locked="0"/>
    </xf>
    <xf numFmtId="8" fontId="70" fillId="4" borderId="19" xfId="0" applyNumberFormat="1" applyFont="1" applyFill="1" applyBorder="1" applyAlignment="1" applyProtection="1">
      <alignment/>
      <protection locked="0"/>
    </xf>
    <xf numFmtId="8" fontId="70" fillId="4" borderId="23" xfId="0" applyNumberFormat="1" applyFont="1" applyFill="1" applyBorder="1" applyAlignment="1" applyProtection="1">
      <alignment/>
      <protection locked="0"/>
    </xf>
    <xf numFmtId="0" fontId="70" fillId="4" borderId="27" xfId="0" applyFont="1" applyFill="1" applyBorder="1" applyAlignment="1" applyProtection="1">
      <alignment horizontal="center" vertical="center" wrapText="1"/>
      <protection locked="0"/>
    </xf>
    <xf numFmtId="0" fontId="75" fillId="4" borderId="27" xfId="0" applyFont="1" applyFill="1" applyBorder="1" applyAlignment="1" applyProtection="1">
      <alignment horizontal="center" vertical="center" wrapText="1"/>
      <protection locked="0"/>
    </xf>
    <xf numFmtId="0" fontId="75" fillId="4" borderId="32" xfId="0" applyFont="1" applyFill="1" applyBorder="1" applyAlignment="1" applyProtection="1">
      <alignment horizontal="center" vertical="center" wrapText="1"/>
      <protection locked="0"/>
    </xf>
    <xf numFmtId="10" fontId="75" fillId="4" borderId="27" xfId="0" applyNumberFormat="1" applyFont="1" applyFill="1" applyBorder="1" applyAlignment="1" applyProtection="1">
      <alignment/>
      <protection locked="0"/>
    </xf>
    <xf numFmtId="8" fontId="70" fillId="4" borderId="33" xfId="42" applyNumberFormat="1" applyFont="1" applyFill="1" applyBorder="1" applyAlignment="1" applyProtection="1">
      <alignment/>
      <protection locked="0"/>
    </xf>
    <xf numFmtId="8" fontId="0" fillId="4" borderId="23" xfId="0" applyNumberFormat="1" applyFont="1" applyFill="1" applyBorder="1" applyAlignment="1" applyProtection="1">
      <alignment/>
      <protection/>
    </xf>
    <xf numFmtId="0" fontId="13" fillId="4" borderId="11" xfId="0" applyFont="1" applyFill="1" applyBorder="1" applyAlignment="1" applyProtection="1">
      <alignment horizontal="center"/>
      <protection locked="0"/>
    </xf>
    <xf numFmtId="164" fontId="8" fillId="4" borderId="12" xfId="0" applyNumberFormat="1" applyFont="1" applyFill="1" applyBorder="1" applyAlignment="1" applyProtection="1">
      <alignment/>
      <protection locked="0"/>
    </xf>
    <xf numFmtId="9" fontId="7" fillId="4" borderId="11" xfId="0" applyNumberFormat="1" applyFon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/>
    </xf>
    <xf numFmtId="8" fontId="0" fillId="0" borderId="26" xfId="0" applyNumberFormat="1" applyFont="1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8" fontId="0" fillId="0" borderId="26" xfId="0" applyNumberFormat="1" applyFill="1" applyBorder="1" applyAlignment="1" applyProtection="1">
      <alignment/>
      <protection/>
    </xf>
    <xf numFmtId="0" fontId="76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8" fontId="76" fillId="0" borderId="23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8" fontId="76" fillId="35" borderId="35" xfId="0" applyNumberFormat="1" applyFont="1" applyFill="1" applyBorder="1" applyAlignment="1" applyProtection="1">
      <alignment/>
      <protection/>
    </xf>
    <xf numFmtId="8" fontId="76" fillId="36" borderId="36" xfId="0" applyNumberFormat="1" applyFont="1" applyFill="1" applyBorder="1" applyAlignment="1" applyProtection="1">
      <alignment/>
      <protection/>
    </xf>
    <xf numFmtId="8" fontId="76" fillId="0" borderId="30" xfId="0" applyNumberFormat="1" applyFont="1" applyFill="1" applyBorder="1" applyAlignment="1" applyProtection="1">
      <alignment/>
      <protection/>
    </xf>
    <xf numFmtId="14" fontId="0" fillId="4" borderId="12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/>
      <protection locked="0"/>
    </xf>
    <xf numFmtId="0" fontId="0" fillId="4" borderId="12" xfId="0" applyFont="1" applyFill="1" applyBorder="1" applyAlignment="1" applyProtection="1">
      <alignment horizontal="center" vertical="center" wrapText="1"/>
      <protection locked="0"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164" fontId="77" fillId="0" borderId="10" xfId="0" applyNumberFormat="1" applyFont="1" applyFill="1" applyBorder="1" applyAlignment="1" applyProtection="1">
      <alignment horizontal="center"/>
      <protection locked="0"/>
    </xf>
    <xf numFmtId="164" fontId="77" fillId="0" borderId="11" xfId="0" applyNumberFormat="1" applyFont="1" applyFill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28" xfId="0" applyFont="1" applyBorder="1" applyAlignment="1" applyProtection="1">
      <alignment horizontal="center" wrapText="1"/>
      <protection locked="0"/>
    </xf>
    <xf numFmtId="0" fontId="78" fillId="0" borderId="10" xfId="0" applyFont="1" applyBorder="1" applyAlignment="1" applyProtection="1">
      <alignment horizontal="center" vertical="center" wrapText="1"/>
      <protection locked="0"/>
    </xf>
    <xf numFmtId="0" fontId="78" fillId="0" borderId="11" xfId="0" applyFont="1" applyBorder="1" applyAlignment="1" applyProtection="1">
      <alignment horizontal="center" vertical="center" wrapText="1"/>
      <protection locked="0"/>
    </xf>
    <xf numFmtId="0" fontId="78" fillId="0" borderId="28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76" fillId="34" borderId="12" xfId="0" applyFont="1" applyFill="1" applyBorder="1" applyAlignment="1" applyProtection="1">
      <alignment horizontal="center" vertical="center" wrapText="1"/>
      <protection locked="0"/>
    </xf>
    <xf numFmtId="0" fontId="76" fillId="34" borderId="16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wrapText="1"/>
      <protection locked="0"/>
    </xf>
    <xf numFmtId="0" fontId="15" fillId="0" borderId="14" xfId="0" applyFont="1" applyBorder="1" applyAlignment="1" applyProtection="1">
      <alignment horizontal="center" wrapText="1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2" fillId="34" borderId="40" xfId="0" applyFont="1" applyFill="1" applyBorder="1" applyAlignment="1" applyProtection="1">
      <alignment horizontal="center" vertical="top" wrapText="1"/>
      <protection locked="0"/>
    </xf>
    <xf numFmtId="0" fontId="3" fillId="34" borderId="41" xfId="0" applyFont="1" applyFill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167" fontId="0" fillId="4" borderId="12" xfId="0" applyNumberFormat="1" applyFont="1" applyFill="1" applyBorder="1" applyAlignment="1" applyProtection="1">
      <alignment horizontal="left" vertical="center"/>
      <protection locked="0"/>
    </xf>
    <xf numFmtId="167" fontId="0" fillId="4" borderId="12" xfId="0" applyNumberFormat="1" applyFont="1" applyFill="1" applyBorder="1" applyAlignment="1">
      <alignment horizontal="left" vertical="center"/>
    </xf>
    <xf numFmtId="165" fontId="7" fillId="4" borderId="12" xfId="0" applyNumberFormat="1" applyFont="1" applyFill="1" applyBorder="1" applyAlignment="1" applyProtection="1">
      <alignment horizontal="right" vertical="center"/>
      <protection locked="0"/>
    </xf>
    <xf numFmtId="165" fontId="7" fillId="4" borderId="12" xfId="0" applyNumberFormat="1" applyFont="1" applyFill="1" applyBorder="1" applyAlignment="1">
      <alignment horizontal="right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>
      <alignment horizontal="center" vertical="center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76" fillId="0" borderId="12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vertical="center" textRotation="90"/>
      <protection locked="0"/>
    </xf>
    <xf numFmtId="0" fontId="7" fillId="0" borderId="41" xfId="0" applyFont="1" applyBorder="1" applyAlignment="1" applyProtection="1">
      <alignment vertical="center" textRotation="90"/>
      <protection locked="0"/>
    </xf>
    <xf numFmtId="0" fontId="7" fillId="0" borderId="21" xfId="0" applyFont="1" applyBorder="1" applyAlignment="1" applyProtection="1">
      <alignment vertical="center" textRotation="90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76" fillId="34" borderId="15" xfId="0" applyFont="1" applyFill="1" applyBorder="1" applyAlignment="1" applyProtection="1">
      <alignment horizontal="center" wrapText="1"/>
      <protection locked="0"/>
    </xf>
    <xf numFmtId="0" fontId="76" fillId="34" borderId="12" xfId="0" applyFont="1" applyFill="1" applyBorder="1" applyAlignment="1" applyProtection="1">
      <alignment horizontal="center" wrapText="1"/>
      <protection locked="0"/>
    </xf>
    <xf numFmtId="0" fontId="76" fillId="34" borderId="16" xfId="0" applyFont="1" applyFill="1" applyBorder="1" applyAlignment="1" applyProtection="1">
      <alignment horizontal="center" wrapText="1"/>
      <protection locked="0"/>
    </xf>
    <xf numFmtId="0" fontId="76" fillId="0" borderId="37" xfId="0" applyFont="1" applyBorder="1" applyAlignment="1" applyProtection="1">
      <alignment horizontal="center" wrapText="1"/>
      <protection locked="0"/>
    </xf>
    <xf numFmtId="0" fontId="76" fillId="0" borderId="20" xfId="0" applyFont="1" applyBorder="1" applyAlignment="1" applyProtection="1">
      <alignment horizontal="center" wrapText="1"/>
      <protection locked="0"/>
    </xf>
    <xf numFmtId="0" fontId="76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78" fillId="0" borderId="42" xfId="0" applyFont="1" applyBorder="1" applyAlignment="1" applyProtection="1">
      <alignment horizontal="center" vertical="center" wrapText="1"/>
      <protection locked="0"/>
    </xf>
    <xf numFmtId="0" fontId="78" fillId="0" borderId="43" xfId="0" applyFont="1" applyBorder="1" applyAlignment="1" applyProtection="1">
      <alignment horizontal="center" vertical="center" wrapText="1"/>
      <protection locked="0"/>
    </xf>
    <xf numFmtId="0" fontId="78" fillId="0" borderId="44" xfId="0" applyFont="1" applyBorder="1" applyAlignment="1" applyProtection="1">
      <alignment horizontal="center" vertical="center" wrapText="1"/>
      <protection locked="0"/>
    </xf>
    <xf numFmtId="0" fontId="76" fillId="0" borderId="10" xfId="0" applyFont="1" applyFill="1" applyBorder="1" applyAlignment="1" applyProtection="1">
      <alignment horizontal="center" vertical="center" wrapText="1"/>
      <protection locked="0"/>
    </xf>
    <xf numFmtId="0" fontId="76" fillId="0" borderId="11" xfId="0" applyFont="1" applyFill="1" applyBorder="1" applyAlignment="1" applyProtection="1">
      <alignment horizontal="center" vertical="center" wrapText="1"/>
      <protection locked="0"/>
    </xf>
    <xf numFmtId="0" fontId="76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shrinkToFit="1" readingOrder="1"/>
      <protection/>
    </xf>
    <xf numFmtId="0" fontId="25" fillId="0" borderId="0" xfId="0" applyFont="1" applyAlignment="1" applyProtection="1">
      <alignment horizontal="center" shrinkToFit="1" readingOrder="1"/>
      <protection/>
    </xf>
    <xf numFmtId="0" fontId="70" fillId="4" borderId="12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37" xfId="0" applyFont="1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right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12" fillId="0" borderId="0" xfId="0" applyFont="1" applyBorder="1" applyAlignment="1">
      <alignment horizontal="center"/>
    </xf>
    <xf numFmtId="0" fontId="0" fillId="0" borderId="47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0</xdr:rowOff>
    </xdr:from>
    <xdr:to>
      <xdr:col>1</xdr:col>
      <xdr:colOff>0</xdr:colOff>
      <xdr:row>23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9525" y="3457575"/>
          <a:ext cx="257175" cy="2190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Deductions</a:t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1</xdr:col>
      <xdr:colOff>0</xdr:colOff>
      <xdr:row>36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9525" y="5981700"/>
          <a:ext cx="2571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Non-Compensation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Items Paid by the Local Churches</a:t>
          </a:r>
        </a:p>
      </xdr:txBody>
    </xdr:sp>
    <xdr:clientData/>
  </xdr:twoCellAnchor>
  <xdr:twoCellAnchor>
    <xdr:from>
      <xdr:col>4</xdr:col>
      <xdr:colOff>19050</xdr:colOff>
      <xdr:row>38</xdr:row>
      <xdr:rowOff>142875</xdr:rowOff>
    </xdr:from>
    <xdr:to>
      <xdr:col>8</xdr:col>
      <xdr:colOff>95250</xdr:colOff>
      <xdr:row>53</xdr:row>
      <xdr:rowOff>114300</xdr:rowOff>
    </xdr:to>
    <xdr:sp>
      <xdr:nvSpPr>
        <xdr:cNvPr id="3" name="Text 7"/>
        <xdr:cNvSpPr txBox="1">
          <a:spLocks noChangeArrowheads="1"/>
        </xdr:cNvSpPr>
      </xdr:nvSpPr>
      <xdr:spPr>
        <a:xfrm>
          <a:off x="2962275" y="8353425"/>
          <a:ext cx="2971800" cy="2771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Supply's Signature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Secretary of the Charge Conference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Superintendent or Designated Elder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of Charge Conference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Church / Charge Treasurer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SPRC Chairperson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60"/>
  <sheetViews>
    <sheetView showZeros="0" tabSelected="1" zoomScalePageLayoutView="0" workbookViewId="0" topLeftCell="A22">
      <selection activeCell="K32" sqref="K32"/>
    </sheetView>
  </sheetViews>
  <sheetFormatPr defaultColWidth="9.140625" defaultRowHeight="12.75"/>
  <cols>
    <col min="1" max="1" width="4.00390625" style="1" customWidth="1"/>
    <col min="2" max="2" width="17.421875" style="1" customWidth="1"/>
    <col min="3" max="3" width="11.28125" style="1" customWidth="1"/>
    <col min="4" max="4" width="11.421875" style="1" customWidth="1"/>
    <col min="5" max="5" width="11.28125" style="1" customWidth="1"/>
    <col min="6" max="8" width="10.7109375" style="1" customWidth="1"/>
    <col min="9" max="9" width="12.421875" style="1" customWidth="1"/>
    <col min="10" max="10" width="11.8515625" style="1" customWidth="1"/>
    <col min="11" max="11" width="12.7109375" style="40" customWidth="1"/>
    <col min="12" max="12" width="3.421875" style="30" bestFit="1" customWidth="1"/>
    <col min="13" max="13" width="10.7109375" style="2" bestFit="1" customWidth="1"/>
    <col min="14" max="14" width="10.7109375" style="2" hidden="1" customWidth="1"/>
    <col min="15" max="21" width="0" style="2" hidden="1" customWidth="1"/>
    <col min="22" max="16384" width="9.140625" style="2" customWidth="1"/>
  </cols>
  <sheetData>
    <row r="1" spans="1:12" ht="15.75" customHeight="1">
      <c r="A1" s="197" t="s">
        <v>69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3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35"/>
      <c r="L2" s="25"/>
    </row>
    <row r="3" spans="1:12" ht="18" customHeight="1">
      <c r="A3" s="199" t="s">
        <v>3</v>
      </c>
      <c r="B3" s="199"/>
      <c r="C3" s="155"/>
      <c r="D3" s="155"/>
      <c r="E3" s="155"/>
      <c r="F3" s="203" t="s">
        <v>13</v>
      </c>
      <c r="G3" s="203"/>
      <c r="H3" s="34"/>
      <c r="I3" s="32" t="s">
        <v>1</v>
      </c>
      <c r="J3" s="200"/>
      <c r="K3" s="201"/>
      <c r="L3" s="201"/>
    </row>
    <row r="4" spans="6:12" ht="18" customHeight="1">
      <c r="F4" s="204" t="s">
        <v>22</v>
      </c>
      <c r="G4" s="204"/>
      <c r="H4" s="205">
        <f>+E9</f>
        <v>0</v>
      </c>
      <c r="I4" s="205"/>
      <c r="J4" s="64" t="s">
        <v>34</v>
      </c>
      <c r="K4" s="76"/>
      <c r="L4" s="127"/>
    </row>
    <row r="5" spans="1:12" ht="18" customHeight="1">
      <c r="A5" s="199" t="s">
        <v>64</v>
      </c>
      <c r="B5" s="199"/>
      <c r="C5" s="156"/>
      <c r="D5" s="156"/>
      <c r="E5" s="156"/>
      <c r="F5" s="156"/>
      <c r="G5" s="80" t="s">
        <v>4</v>
      </c>
      <c r="H5" s="153"/>
      <c r="I5" s="79"/>
      <c r="J5" s="65" t="s">
        <v>2</v>
      </c>
      <c r="K5" s="195">
        <v>0</v>
      </c>
      <c r="L5" s="196"/>
    </row>
    <row r="6" spans="1:12" ht="18" customHeight="1">
      <c r="A6" s="64" t="s">
        <v>65</v>
      </c>
      <c r="B6" s="64"/>
      <c r="C6" s="202"/>
      <c r="D6" s="202"/>
      <c r="E6" s="202"/>
      <c r="F6" s="202"/>
      <c r="G6" s="79"/>
      <c r="H6" s="79"/>
      <c r="I6" s="33"/>
      <c r="J6" s="32" t="s">
        <v>16</v>
      </c>
      <c r="K6" s="193"/>
      <c r="L6" s="194"/>
    </row>
    <row r="7" spans="1:18" ht="18" customHeight="1">
      <c r="A7" s="64" t="s">
        <v>66</v>
      </c>
      <c r="B7" s="66"/>
      <c r="C7" s="128" t="s">
        <v>56</v>
      </c>
      <c r="D7" s="78" t="s">
        <v>36</v>
      </c>
      <c r="E7" s="141">
        <v>0.5</v>
      </c>
      <c r="F7" s="73"/>
      <c r="G7" s="77" t="s">
        <v>12</v>
      </c>
      <c r="H7" s="129" t="s">
        <v>19</v>
      </c>
      <c r="I7" s="154" t="s">
        <v>35</v>
      </c>
      <c r="J7" s="154"/>
      <c r="K7" s="130"/>
      <c r="L7" s="54"/>
      <c r="R7" s="63"/>
    </row>
    <row r="8" spans="1:12" ht="6.75" customHeight="1" thickBot="1">
      <c r="A8" s="12"/>
      <c r="B8" s="14"/>
      <c r="C8" s="16"/>
      <c r="D8" s="17"/>
      <c r="E8" s="15"/>
      <c r="F8" s="18"/>
      <c r="G8" s="13"/>
      <c r="H8" s="7"/>
      <c r="I8" s="15"/>
      <c r="J8" s="15"/>
      <c r="K8" s="36"/>
      <c r="L8" s="26"/>
    </row>
    <row r="9" spans="2:12" ht="25.5">
      <c r="B9" s="188" t="s">
        <v>44</v>
      </c>
      <c r="C9" s="184" t="s">
        <v>39</v>
      </c>
      <c r="D9" s="185"/>
      <c r="E9" s="133"/>
      <c r="F9" s="133"/>
      <c r="G9" s="133"/>
      <c r="H9" s="134"/>
      <c r="I9" s="134"/>
      <c r="J9" s="135"/>
      <c r="K9" s="37" t="s">
        <v>0</v>
      </c>
      <c r="L9" s="27"/>
    </row>
    <row r="10" spans="2:23" ht="17.25" customHeight="1" thickBot="1">
      <c r="B10" s="189"/>
      <c r="C10" s="186" t="s">
        <v>40</v>
      </c>
      <c r="D10" s="187"/>
      <c r="E10" s="136"/>
      <c r="F10" s="136"/>
      <c r="G10" s="136"/>
      <c r="H10" s="136"/>
      <c r="I10" s="136"/>
      <c r="J10" s="136"/>
      <c r="K10" s="84">
        <f>SUM(E10:J10)</f>
        <v>0</v>
      </c>
      <c r="L10" s="28"/>
      <c r="W10" s="147" t="s">
        <v>21</v>
      </c>
    </row>
    <row r="11" spans="1:12" ht="21" customHeight="1">
      <c r="A11" s="206" t="s">
        <v>42</v>
      </c>
      <c r="B11" s="218" t="s">
        <v>41</v>
      </c>
      <c r="C11" s="219"/>
      <c r="D11" s="220"/>
      <c r="E11" s="103">
        <f aca="true" t="shared" si="0" ref="E11:J11">+$K$11*E10</f>
        <v>0</v>
      </c>
      <c r="F11" s="104">
        <f t="shared" si="0"/>
        <v>0</v>
      </c>
      <c r="G11" s="104">
        <f t="shared" si="0"/>
        <v>0</v>
      </c>
      <c r="H11" s="104">
        <f t="shared" si="0"/>
        <v>0</v>
      </c>
      <c r="I11" s="104">
        <f t="shared" si="0"/>
        <v>0</v>
      </c>
      <c r="J11" s="105">
        <f t="shared" si="0"/>
        <v>0</v>
      </c>
      <c r="K11" s="131"/>
      <c r="L11" s="97" t="s">
        <v>21</v>
      </c>
    </row>
    <row r="12" spans="1:17" ht="29.25" customHeight="1">
      <c r="A12" s="207"/>
      <c r="B12" s="167" t="s">
        <v>68</v>
      </c>
      <c r="C12" s="168"/>
      <c r="D12" s="169"/>
      <c r="E12" s="103">
        <f aca="true" t="shared" si="1" ref="E12:J12">+$K12*E$10</f>
        <v>0</v>
      </c>
      <c r="F12" s="103">
        <f t="shared" si="1"/>
        <v>0</v>
      </c>
      <c r="G12" s="103">
        <f t="shared" si="1"/>
        <v>0</v>
      </c>
      <c r="H12" s="103">
        <f t="shared" si="1"/>
        <v>0</v>
      </c>
      <c r="I12" s="103">
        <f t="shared" si="1"/>
        <v>0</v>
      </c>
      <c r="J12" s="103">
        <f t="shared" si="1"/>
        <v>0</v>
      </c>
      <c r="K12" s="132"/>
      <c r="L12" s="28" t="s">
        <v>21</v>
      </c>
      <c r="N12" s="41">
        <v>65186</v>
      </c>
      <c r="O12" s="2">
        <v>52149</v>
      </c>
      <c r="P12" s="2">
        <v>1.25</v>
      </c>
      <c r="Q12" s="2">
        <f>+O12*P12</f>
        <v>65186.25</v>
      </c>
    </row>
    <row r="13" spans="1:14" ht="27.75" customHeight="1">
      <c r="A13" s="207"/>
      <c r="B13" s="212"/>
      <c r="C13" s="213"/>
      <c r="D13" s="214"/>
      <c r="E13" s="103">
        <f aca="true" t="shared" si="2" ref="E13:J13">+$K$13*E10</f>
        <v>0</v>
      </c>
      <c r="F13" s="104">
        <f t="shared" si="2"/>
        <v>0</v>
      </c>
      <c r="G13" s="104">
        <f t="shared" si="2"/>
        <v>0</v>
      </c>
      <c r="H13" s="104">
        <f t="shared" si="2"/>
        <v>0</v>
      </c>
      <c r="I13" s="104">
        <f t="shared" si="2"/>
        <v>0</v>
      </c>
      <c r="J13" s="105">
        <f t="shared" si="2"/>
        <v>0</v>
      </c>
      <c r="K13" s="81"/>
      <c r="L13" s="28"/>
      <c r="N13" s="41"/>
    </row>
    <row r="14" spans="1:14" ht="18.75" customHeight="1">
      <c r="A14" s="207"/>
      <c r="B14" s="167"/>
      <c r="C14" s="168"/>
      <c r="D14" s="169"/>
      <c r="E14" s="103">
        <f aca="true" t="shared" si="3" ref="E14:J14">+$K$14*E10</f>
        <v>0</v>
      </c>
      <c r="F14" s="103">
        <f t="shared" si="3"/>
        <v>0</v>
      </c>
      <c r="G14" s="103">
        <f t="shared" si="3"/>
        <v>0</v>
      </c>
      <c r="H14" s="103">
        <f t="shared" si="3"/>
        <v>0</v>
      </c>
      <c r="I14" s="103">
        <f t="shared" si="3"/>
        <v>0</v>
      </c>
      <c r="J14" s="106">
        <f t="shared" si="3"/>
        <v>0</v>
      </c>
      <c r="K14" s="112"/>
      <c r="L14" s="28"/>
      <c r="N14" s="41"/>
    </row>
    <row r="15" spans="1:14" ht="17.25" customHeight="1">
      <c r="A15" s="208"/>
      <c r="B15" s="215" t="s">
        <v>62</v>
      </c>
      <c r="C15" s="216"/>
      <c r="D15" s="217"/>
      <c r="E15" s="82"/>
      <c r="F15" s="83"/>
      <c r="G15" s="82"/>
      <c r="H15" s="82"/>
      <c r="I15" s="82"/>
      <c r="J15" s="82"/>
      <c r="K15" s="150">
        <f>SUM(K11:K14)</f>
        <v>0</v>
      </c>
      <c r="L15" s="97"/>
      <c r="N15" s="41"/>
    </row>
    <row r="16" spans="2:19" ht="24.75" customHeight="1">
      <c r="B16" s="221" t="s">
        <v>59</v>
      </c>
      <c r="C16" s="222"/>
      <c r="D16" s="223"/>
      <c r="E16" s="101">
        <f aca="true" t="shared" si="4" ref="E16:J16">+$K$16*E10</f>
        <v>0</v>
      </c>
      <c r="F16" s="101">
        <f t="shared" si="4"/>
        <v>0</v>
      </c>
      <c r="G16" s="101">
        <f t="shared" si="4"/>
        <v>0</v>
      </c>
      <c r="H16" s="101">
        <f t="shared" si="4"/>
        <v>0</v>
      </c>
      <c r="I16" s="101">
        <f t="shared" si="4"/>
        <v>0</v>
      </c>
      <c r="J16" s="102">
        <f t="shared" si="4"/>
        <v>0</v>
      </c>
      <c r="K16" s="120">
        <f>SUM(K15*0.0765)</f>
        <v>0</v>
      </c>
      <c r="L16" s="28"/>
      <c r="N16" s="41" t="e">
        <f>+#REF!/12</f>
        <v>#REF!</v>
      </c>
      <c r="S16" s="52"/>
    </row>
    <row r="17" spans="2:14" ht="24.75" customHeight="1">
      <c r="B17" s="221" t="s">
        <v>60</v>
      </c>
      <c r="C17" s="222"/>
      <c r="D17" s="223"/>
      <c r="E17" s="101">
        <f aca="true" t="shared" si="5" ref="E17:J17">+$K$17*E10</f>
        <v>0</v>
      </c>
      <c r="F17" s="101">
        <f t="shared" si="5"/>
        <v>0</v>
      </c>
      <c r="G17" s="101">
        <f t="shared" si="5"/>
        <v>0</v>
      </c>
      <c r="H17" s="101">
        <f t="shared" si="5"/>
        <v>0</v>
      </c>
      <c r="I17" s="101">
        <f t="shared" si="5"/>
        <v>0</v>
      </c>
      <c r="J17" s="102">
        <f t="shared" si="5"/>
        <v>0</v>
      </c>
      <c r="K17" s="132"/>
      <c r="L17" s="28"/>
      <c r="N17" s="41"/>
    </row>
    <row r="18" spans="2:14" ht="24.75" customHeight="1">
      <c r="B18" s="221" t="s">
        <v>61</v>
      </c>
      <c r="C18" s="222"/>
      <c r="D18" s="223"/>
      <c r="E18" s="101">
        <f aca="true" t="shared" si="6" ref="E18:J18">+$K$18*E10</f>
        <v>0</v>
      </c>
      <c r="F18" s="101">
        <f t="shared" si="6"/>
        <v>0</v>
      </c>
      <c r="G18" s="101">
        <f t="shared" si="6"/>
        <v>0</v>
      </c>
      <c r="H18" s="101">
        <f t="shared" si="6"/>
        <v>0</v>
      </c>
      <c r="I18" s="101">
        <f t="shared" si="6"/>
        <v>0</v>
      </c>
      <c r="J18" s="102">
        <f t="shared" si="6"/>
        <v>0</v>
      </c>
      <c r="K18" s="132"/>
      <c r="L18" s="28"/>
      <c r="N18" s="41"/>
    </row>
    <row r="19" spans="2:14" ht="17.25" customHeight="1">
      <c r="B19" s="165"/>
      <c r="C19" s="166"/>
      <c r="D19" s="166"/>
      <c r="E19" s="118"/>
      <c r="F19" s="118"/>
      <c r="G19" s="118"/>
      <c r="H19" s="118"/>
      <c r="I19" s="118"/>
      <c r="J19" s="119"/>
      <c r="K19" s="98"/>
      <c r="L19" s="28"/>
      <c r="N19" s="41"/>
    </row>
    <row r="20" spans="2:14" ht="16.5" customHeight="1">
      <c r="B20" s="227" t="s">
        <v>21</v>
      </c>
      <c r="C20" s="228"/>
      <c r="D20" s="229"/>
      <c r="E20" s="163"/>
      <c r="F20" s="164"/>
      <c r="G20" s="164"/>
      <c r="H20" s="164"/>
      <c r="I20" s="164"/>
      <c r="J20" s="164"/>
      <c r="K20" s="148"/>
      <c r="L20" s="97"/>
      <c r="N20" s="41"/>
    </row>
    <row r="21" spans="2:14" ht="24.75" customHeight="1">
      <c r="B21" s="209"/>
      <c r="C21" s="210"/>
      <c r="D21" s="211"/>
      <c r="E21" s="99">
        <f aca="true" t="shared" si="7" ref="E21:J21">+$K$21*E10</f>
        <v>0</v>
      </c>
      <c r="F21" s="99">
        <f t="shared" si="7"/>
        <v>0</v>
      </c>
      <c r="G21" s="99">
        <f t="shared" si="7"/>
        <v>0</v>
      </c>
      <c r="H21" s="99">
        <f t="shared" si="7"/>
        <v>0</v>
      </c>
      <c r="I21" s="99">
        <f t="shared" si="7"/>
        <v>0</v>
      </c>
      <c r="J21" s="100">
        <f t="shared" si="7"/>
        <v>0</v>
      </c>
      <c r="K21" s="81"/>
      <c r="L21" s="28"/>
      <c r="N21" s="41"/>
    </row>
    <row r="22" spans="2:17" ht="21" customHeight="1">
      <c r="B22" s="190"/>
      <c r="C22" s="191"/>
      <c r="D22" s="192"/>
      <c r="E22" s="99">
        <f aca="true" t="shared" si="8" ref="E22:J22">+$K$22*E10</f>
        <v>0</v>
      </c>
      <c r="F22" s="99">
        <f t="shared" si="8"/>
        <v>0</v>
      </c>
      <c r="G22" s="99">
        <f t="shared" si="8"/>
        <v>0</v>
      </c>
      <c r="H22" s="99">
        <f t="shared" si="8"/>
        <v>0</v>
      </c>
      <c r="I22" s="99">
        <f t="shared" si="8"/>
        <v>0</v>
      </c>
      <c r="J22" s="100">
        <f t="shared" si="8"/>
        <v>0</v>
      </c>
      <c r="K22" s="98"/>
      <c r="L22" s="28"/>
      <c r="N22" s="41"/>
      <c r="P22" s="62" t="s">
        <v>14</v>
      </c>
      <c r="Q22" s="62" t="s">
        <v>15</v>
      </c>
    </row>
    <row r="23" spans="2:17" ht="18.75" thickBot="1">
      <c r="B23" s="182" t="s">
        <v>38</v>
      </c>
      <c r="C23" s="182"/>
      <c r="D23" s="183"/>
      <c r="E23" s="94">
        <f aca="true" t="shared" si="9" ref="E23:J23">+$K$23*E10</f>
        <v>0</v>
      </c>
      <c r="F23" s="94">
        <f t="shared" si="9"/>
        <v>0</v>
      </c>
      <c r="G23" s="94">
        <f t="shared" si="9"/>
        <v>0</v>
      </c>
      <c r="H23" s="94">
        <f t="shared" si="9"/>
        <v>0</v>
      </c>
      <c r="I23" s="94">
        <f t="shared" si="9"/>
        <v>0</v>
      </c>
      <c r="J23" s="95">
        <f t="shared" si="9"/>
        <v>0</v>
      </c>
      <c r="K23" s="151">
        <f>+K11-K16-K17-K18</f>
        <v>0</v>
      </c>
      <c r="L23" s="97"/>
      <c r="N23" s="41"/>
      <c r="O23" s="62" t="s">
        <v>11</v>
      </c>
      <c r="P23" s="59">
        <v>0.7</v>
      </c>
      <c r="Q23" s="60">
        <v>0.3</v>
      </c>
    </row>
    <row r="24" spans="1:14" ht="3" customHeight="1">
      <c r="A24" s="6"/>
      <c r="B24" s="4"/>
      <c r="C24" s="42"/>
      <c r="D24" s="42"/>
      <c r="E24" s="42"/>
      <c r="F24" s="42"/>
      <c r="G24" s="42"/>
      <c r="H24" s="42"/>
      <c r="I24" s="42"/>
      <c r="J24" s="42"/>
      <c r="K24" s="85"/>
      <c r="L24" s="28"/>
      <c r="N24" s="41"/>
    </row>
    <row r="25" spans="3:17" ht="3" customHeight="1" thickBot="1">
      <c r="C25" s="68"/>
      <c r="D25" s="68"/>
      <c r="E25" s="68"/>
      <c r="F25" s="69"/>
      <c r="G25" s="41"/>
      <c r="H25" s="43"/>
      <c r="I25" s="43"/>
      <c r="J25" s="43"/>
      <c r="K25" s="70"/>
      <c r="L25" s="28"/>
      <c r="N25" s="61"/>
      <c r="O25" s="58"/>
      <c r="P25" s="58"/>
      <c r="Q25" s="58"/>
    </row>
    <row r="26" spans="3:17" ht="17.25" customHeight="1" thickBot="1" thickTop="1">
      <c r="C26" s="43"/>
      <c r="D26" s="43"/>
      <c r="E26" s="43"/>
      <c r="F26" s="45"/>
      <c r="G26" s="46"/>
      <c r="H26" s="47"/>
      <c r="I26" s="47"/>
      <c r="J26" s="47"/>
      <c r="K26" s="71" t="s">
        <v>21</v>
      </c>
      <c r="L26" s="28"/>
      <c r="N26" s="61" t="s">
        <v>10</v>
      </c>
      <c r="O26" s="58">
        <v>6576</v>
      </c>
      <c r="P26" s="58">
        <f>+O26*0.7</f>
        <v>4603.2</v>
      </c>
      <c r="Q26" s="58">
        <f>+O26-P26</f>
        <v>1972.8000000000002</v>
      </c>
    </row>
    <row r="27" spans="1:14" ht="3" customHeight="1">
      <c r="A27" s="3"/>
      <c r="B27" s="5"/>
      <c r="C27" s="42"/>
      <c r="D27" s="42"/>
      <c r="E27" s="42"/>
      <c r="F27" s="48"/>
      <c r="G27" s="44"/>
      <c r="H27" s="42"/>
      <c r="I27" s="42"/>
      <c r="J27" s="42"/>
      <c r="K27" s="38"/>
      <c r="L27" s="28"/>
      <c r="N27" s="41"/>
    </row>
    <row r="28" spans="2:14" ht="15">
      <c r="B28" s="209"/>
      <c r="C28" s="210"/>
      <c r="D28" s="211"/>
      <c r="E28" s="96">
        <f aca="true" t="shared" si="10" ref="E28:J28">+$K$28*E10</f>
        <v>0</v>
      </c>
      <c r="F28" s="96">
        <f t="shared" si="10"/>
        <v>0</v>
      </c>
      <c r="G28" s="96">
        <f t="shared" si="10"/>
        <v>0</v>
      </c>
      <c r="H28" s="96">
        <f t="shared" si="10"/>
        <v>0</v>
      </c>
      <c r="I28" s="96">
        <f t="shared" si="10"/>
        <v>0</v>
      </c>
      <c r="J28" s="96">
        <f t="shared" si="10"/>
        <v>0</v>
      </c>
      <c r="K28" s="81"/>
      <c r="L28" s="116"/>
      <c r="N28" s="41"/>
    </row>
    <row r="29" spans="2:14" ht="17.25" customHeight="1" thickBot="1">
      <c r="B29" s="221" t="s">
        <v>9</v>
      </c>
      <c r="C29" s="222"/>
      <c r="D29" s="223"/>
      <c r="E29" s="96">
        <f aca="true" t="shared" si="11" ref="E29:J29">$K$29*E10</f>
        <v>0</v>
      </c>
      <c r="F29" s="96">
        <f t="shared" si="11"/>
        <v>0</v>
      </c>
      <c r="G29" s="96">
        <f t="shared" si="11"/>
        <v>0</v>
      </c>
      <c r="H29" s="96">
        <f t="shared" si="11"/>
        <v>0</v>
      </c>
      <c r="I29" s="96">
        <f t="shared" si="11"/>
        <v>0</v>
      </c>
      <c r="J29" s="96">
        <f t="shared" si="11"/>
        <v>0</v>
      </c>
      <c r="K29" s="137"/>
      <c r="L29" s="28"/>
      <c r="N29" s="41"/>
    </row>
    <row r="30" spans="2:14" ht="20.25" customHeight="1" thickBot="1" thickTop="1">
      <c r="B30" s="224"/>
      <c r="C30" s="225"/>
      <c r="D30" s="226"/>
      <c r="E30" s="96">
        <f aca="true" t="shared" si="12" ref="E30:J30">$K$30*E10</f>
        <v>0</v>
      </c>
      <c r="F30" s="96">
        <f t="shared" si="12"/>
        <v>0</v>
      </c>
      <c r="G30" s="96">
        <f t="shared" si="12"/>
        <v>0</v>
      </c>
      <c r="H30" s="96">
        <f t="shared" si="12"/>
        <v>0</v>
      </c>
      <c r="I30" s="96">
        <f t="shared" si="12"/>
        <v>0</v>
      </c>
      <c r="J30" s="96">
        <f t="shared" si="12"/>
        <v>0</v>
      </c>
      <c r="K30" s="125">
        <f>SUM(K23:K29)</f>
        <v>0</v>
      </c>
      <c r="L30" s="28"/>
      <c r="N30" s="41"/>
    </row>
    <row r="31" spans="2:14" ht="12.75" customHeight="1" thickBot="1" thickTop="1">
      <c r="B31" s="8"/>
      <c r="C31" s="49"/>
      <c r="D31" s="49"/>
      <c r="E31" s="49"/>
      <c r="F31" s="49"/>
      <c r="G31" s="49"/>
      <c r="H31" s="49"/>
      <c r="I31" s="49"/>
      <c r="J31" s="49"/>
      <c r="K31" s="113"/>
      <c r="L31" s="28"/>
      <c r="N31" s="41"/>
    </row>
    <row r="32" spans="2:14" ht="16.5" customHeight="1" thickTop="1">
      <c r="B32" s="173" t="s">
        <v>59</v>
      </c>
      <c r="C32" s="174"/>
      <c r="D32" s="175"/>
      <c r="E32" s="92">
        <f aca="true" t="shared" si="13" ref="E32:J32">$K$32*E10</f>
        <v>0</v>
      </c>
      <c r="F32" s="92">
        <f t="shared" si="13"/>
        <v>0</v>
      </c>
      <c r="G32" s="92">
        <f t="shared" si="13"/>
        <v>0</v>
      </c>
      <c r="H32" s="92">
        <f t="shared" si="13"/>
        <v>0</v>
      </c>
      <c r="I32" s="92">
        <f t="shared" si="13"/>
        <v>0</v>
      </c>
      <c r="J32" s="121">
        <f t="shared" si="13"/>
        <v>0</v>
      </c>
      <c r="K32" s="124">
        <f>SUM(K15*0.0765)</f>
        <v>0</v>
      </c>
      <c r="L32" s="28"/>
      <c r="M32" s="115"/>
      <c r="N32" s="41"/>
    </row>
    <row r="33" spans="2:14" ht="16.5" customHeight="1">
      <c r="B33" s="176" t="s">
        <v>63</v>
      </c>
      <c r="C33" s="177"/>
      <c r="D33" s="178"/>
      <c r="E33" s="96">
        <f aca="true" t="shared" si="14" ref="E33:J33">$K$33*E10</f>
        <v>0</v>
      </c>
      <c r="F33" s="96">
        <f t="shared" si="14"/>
        <v>0</v>
      </c>
      <c r="G33" s="96">
        <f t="shared" si="14"/>
        <v>0</v>
      </c>
      <c r="H33" s="96">
        <f t="shared" si="14"/>
        <v>0</v>
      </c>
      <c r="I33" s="96">
        <f t="shared" si="14"/>
        <v>0</v>
      </c>
      <c r="J33" s="122">
        <f t="shared" si="14"/>
        <v>0</v>
      </c>
      <c r="K33" s="138"/>
      <c r="L33" s="28"/>
      <c r="N33" s="61">
        <f>19400*0.14</f>
        <v>2716.0000000000005</v>
      </c>
    </row>
    <row r="34" spans="2:14" ht="16.5" customHeight="1">
      <c r="B34" s="179"/>
      <c r="C34" s="180"/>
      <c r="D34" s="181"/>
      <c r="E34" s="96">
        <f aca="true" t="shared" si="15" ref="E34:J34">+$K$34*E10</f>
        <v>0</v>
      </c>
      <c r="F34" s="96">
        <f t="shared" si="15"/>
        <v>0</v>
      </c>
      <c r="G34" s="96">
        <f t="shared" si="15"/>
        <v>0</v>
      </c>
      <c r="H34" s="96">
        <f t="shared" si="15"/>
        <v>0</v>
      </c>
      <c r="I34" s="96">
        <f t="shared" si="15"/>
        <v>0</v>
      </c>
      <c r="J34" s="122">
        <f t="shared" si="15"/>
        <v>0</v>
      </c>
      <c r="K34" s="93"/>
      <c r="L34" s="28"/>
      <c r="M34" s="115"/>
      <c r="N34" s="41">
        <f>19400*0.03</f>
        <v>582</v>
      </c>
    </row>
    <row r="35" spans="2:14" ht="16.5" customHeight="1">
      <c r="B35" s="179"/>
      <c r="C35" s="180"/>
      <c r="D35" s="181"/>
      <c r="E35" s="96">
        <f aca="true" t="shared" si="16" ref="E35:J35">$K$35*E10</f>
        <v>0</v>
      </c>
      <c r="F35" s="96">
        <f t="shared" si="16"/>
        <v>0</v>
      </c>
      <c r="G35" s="96">
        <f t="shared" si="16"/>
        <v>0</v>
      </c>
      <c r="H35" s="96">
        <f t="shared" si="16"/>
        <v>0</v>
      </c>
      <c r="I35" s="96">
        <f t="shared" si="16"/>
        <v>0</v>
      </c>
      <c r="J35" s="122">
        <f t="shared" si="16"/>
        <v>0</v>
      </c>
      <c r="K35" s="93"/>
      <c r="L35" s="28"/>
      <c r="M35" s="53"/>
      <c r="N35" s="41">
        <f>19400*0.03</f>
        <v>582</v>
      </c>
    </row>
    <row r="36" spans="2:14" ht="17.25" customHeight="1" thickBot="1">
      <c r="B36" s="230"/>
      <c r="C36" s="231"/>
      <c r="D36" s="232"/>
      <c r="E36" s="96">
        <f aca="true" t="shared" si="17" ref="E36:J36">+$K$36*E10</f>
        <v>0</v>
      </c>
      <c r="F36" s="96">
        <f t="shared" si="17"/>
        <v>0</v>
      </c>
      <c r="G36" s="96">
        <f t="shared" si="17"/>
        <v>0</v>
      </c>
      <c r="H36" s="96">
        <f t="shared" si="17"/>
        <v>0</v>
      </c>
      <c r="I36" s="96">
        <f t="shared" si="17"/>
        <v>0</v>
      </c>
      <c r="J36" s="122">
        <f t="shared" si="17"/>
        <v>0</v>
      </c>
      <c r="K36" s="123"/>
      <c r="L36" s="28"/>
      <c r="N36" s="41"/>
    </row>
    <row r="37" spans="1:14" ht="3" customHeight="1">
      <c r="A37" s="6"/>
      <c r="B37" s="9"/>
      <c r="C37" s="51"/>
      <c r="D37" s="51"/>
      <c r="E37" s="51"/>
      <c r="F37" s="51"/>
      <c r="G37" s="51"/>
      <c r="H37" s="51"/>
      <c r="I37" s="51"/>
      <c r="J37" s="51"/>
      <c r="K37" s="114"/>
      <c r="L37" s="117"/>
      <c r="N37" s="41"/>
    </row>
    <row r="38" spans="2:14" ht="24" customHeight="1" thickBot="1">
      <c r="B38" s="170" t="s">
        <v>67</v>
      </c>
      <c r="C38" s="171"/>
      <c r="D38" s="172"/>
      <c r="E38" s="50">
        <f>SUM(E31:E36)</f>
        <v>0</v>
      </c>
      <c r="F38" s="50">
        <f>SUM(F31:F36)</f>
        <v>0</v>
      </c>
      <c r="G38" s="50">
        <f>SUM(G30:G36)</f>
        <v>0</v>
      </c>
      <c r="H38" s="50">
        <f>SUM(H30:H36)</f>
        <v>0</v>
      </c>
      <c r="I38" s="50">
        <f>SUM(I30:I36)</f>
        <v>0</v>
      </c>
      <c r="J38" s="50">
        <f>SUM(J30:J36)</f>
        <v>0</v>
      </c>
      <c r="K38" s="152">
        <f>SUM(K15,K28:K29,K32:K36)</f>
        <v>0</v>
      </c>
      <c r="L38" s="28"/>
      <c r="N38" s="41"/>
    </row>
    <row r="39" spans="1:12" ht="19.5" customHeight="1" thickBot="1">
      <c r="A39" s="2"/>
      <c r="B39" s="2"/>
      <c r="C39" s="7"/>
      <c r="D39" s="7"/>
      <c r="E39" s="7"/>
      <c r="F39" s="7"/>
      <c r="G39" s="7"/>
      <c r="H39" s="7"/>
      <c r="I39" s="7"/>
      <c r="J39" s="7"/>
      <c r="K39" s="39"/>
      <c r="L39" s="29"/>
    </row>
    <row r="40" spans="1:12" ht="14.25" customHeight="1">
      <c r="A40" s="157" t="s">
        <v>5</v>
      </c>
      <c r="B40" s="158"/>
      <c r="C40" s="159"/>
      <c r="D40" s="72"/>
      <c r="E40" s="7"/>
      <c r="F40" s="7"/>
      <c r="G40" s="7"/>
      <c r="H40" s="7"/>
      <c r="I40" s="7"/>
      <c r="J40" s="233" t="s">
        <v>43</v>
      </c>
      <c r="K40" s="234"/>
      <c r="L40" s="29"/>
    </row>
    <row r="41" spans="1:12" ht="13.5">
      <c r="A41" s="160"/>
      <c r="B41" s="161"/>
      <c r="C41" s="162"/>
      <c r="D41" s="72"/>
      <c r="E41" s="7"/>
      <c r="F41" s="7"/>
      <c r="G41" s="7"/>
      <c r="H41" s="7"/>
      <c r="I41" s="7"/>
      <c r="J41" s="90"/>
      <c r="K41" s="91"/>
      <c r="L41" s="29"/>
    </row>
    <row r="42" spans="1:12" ht="13.5">
      <c r="A42" s="24" t="s">
        <v>6</v>
      </c>
      <c r="B42" s="22"/>
      <c r="C42" s="19"/>
      <c r="D42" s="2"/>
      <c r="E42" s="2"/>
      <c r="F42" s="2"/>
      <c r="G42" s="2"/>
      <c r="H42" s="2"/>
      <c r="I42" s="2"/>
      <c r="J42" s="142"/>
      <c r="K42" s="143" t="s">
        <v>45</v>
      </c>
      <c r="L42" s="29"/>
    </row>
    <row r="43" spans="1:11" ht="13.5">
      <c r="A43" s="20"/>
      <c r="B43" s="6"/>
      <c r="C43" s="21"/>
      <c r="D43" s="2"/>
      <c r="E43" s="2"/>
      <c r="F43" s="2"/>
      <c r="G43" s="2"/>
      <c r="H43" s="2"/>
      <c r="I43" s="2"/>
      <c r="J43" s="144"/>
      <c r="K43" s="145"/>
    </row>
    <row r="44" spans="1:11" ht="13.5">
      <c r="A44" s="2"/>
      <c r="B44" s="2"/>
      <c r="C44" s="2"/>
      <c r="D44" s="2"/>
      <c r="E44" s="2"/>
      <c r="F44" s="2"/>
      <c r="G44" s="2"/>
      <c r="H44" s="2"/>
      <c r="I44" s="2"/>
      <c r="J44" s="142"/>
      <c r="K44" s="143" t="s">
        <v>46</v>
      </c>
    </row>
    <row r="45" spans="1:11" ht="13.5">
      <c r="A45" s="242" t="s">
        <v>17</v>
      </c>
      <c r="B45" s="243"/>
      <c r="C45" s="139"/>
      <c r="D45" s="23" t="s">
        <v>21</v>
      </c>
      <c r="E45" s="2"/>
      <c r="F45" s="2"/>
      <c r="G45" s="2"/>
      <c r="H45" s="2"/>
      <c r="I45" s="2"/>
      <c r="J45" s="144"/>
      <c r="K45" s="145"/>
    </row>
    <row r="46" spans="1:11" ht="13.5">
      <c r="A46" s="186" t="s">
        <v>18</v>
      </c>
      <c r="B46" s="240"/>
      <c r="C46" s="240"/>
      <c r="D46" s="241"/>
      <c r="E46" s="2"/>
      <c r="F46" s="2"/>
      <c r="G46" s="2"/>
      <c r="H46" s="2"/>
      <c r="I46" s="2"/>
      <c r="J46" s="142"/>
      <c r="K46" s="143" t="s">
        <v>47</v>
      </c>
    </row>
    <row r="47" spans="1:11" ht="13.5">
      <c r="A47" s="24" t="s">
        <v>6</v>
      </c>
      <c r="B47" s="140"/>
      <c r="C47" s="2" t="s">
        <v>7</v>
      </c>
      <c r="D47" s="19"/>
      <c r="E47" s="2"/>
      <c r="F47" s="2"/>
      <c r="G47" s="2"/>
      <c r="H47" s="2"/>
      <c r="I47" s="2"/>
      <c r="J47" s="144"/>
      <c r="K47" s="145"/>
    </row>
    <row r="48" spans="1:11" ht="13.5">
      <c r="A48" s="20"/>
      <c r="B48" s="6"/>
      <c r="C48" s="6"/>
      <c r="D48" s="21"/>
      <c r="E48" s="2"/>
      <c r="F48" s="2"/>
      <c r="G48" s="2"/>
      <c r="H48" s="2"/>
      <c r="I48" s="2"/>
      <c r="J48" s="142"/>
      <c r="K48" s="143" t="s">
        <v>48</v>
      </c>
    </row>
    <row r="49" spans="1:11" ht="13.5">
      <c r="A49" s="2"/>
      <c r="B49" s="2"/>
      <c r="C49" s="2"/>
      <c r="D49" s="2"/>
      <c r="E49" s="2"/>
      <c r="F49" s="2"/>
      <c r="G49" s="2"/>
      <c r="H49" s="2"/>
      <c r="I49" s="2"/>
      <c r="J49" s="144"/>
      <c r="K49" s="145"/>
    </row>
    <row r="50" spans="1:11" ht="17.25">
      <c r="A50" s="107"/>
      <c r="B50" s="244"/>
      <c r="C50" s="244"/>
      <c r="D50" s="244"/>
      <c r="E50" s="2"/>
      <c r="F50" s="2"/>
      <c r="G50" s="2"/>
      <c r="H50" s="2"/>
      <c r="I50" s="2"/>
      <c r="J50" s="142"/>
      <c r="K50" s="143" t="s">
        <v>49</v>
      </c>
    </row>
    <row r="51" spans="1:11" ht="17.25">
      <c r="A51" s="108"/>
      <c r="B51" s="245"/>
      <c r="C51" s="245"/>
      <c r="D51" s="245"/>
      <c r="E51" s="2"/>
      <c r="F51" s="2"/>
      <c r="G51" s="2"/>
      <c r="H51" s="2"/>
      <c r="I51" s="2"/>
      <c r="J51" s="144"/>
      <c r="K51" s="145"/>
    </row>
    <row r="52" spans="1:11" ht="17.25">
      <c r="A52" s="109"/>
      <c r="B52" s="109"/>
      <c r="C52" s="109"/>
      <c r="D52" s="110"/>
      <c r="E52" s="2"/>
      <c r="F52" s="2"/>
      <c r="G52" s="2"/>
      <c r="H52" s="2"/>
      <c r="I52" s="2"/>
      <c r="J52" s="142"/>
      <c r="K52" s="143" t="s">
        <v>50</v>
      </c>
    </row>
    <row r="53" spans="1:11" ht="13.5">
      <c r="A53" s="111"/>
      <c r="B53" s="111"/>
      <c r="C53" s="111"/>
      <c r="D53" s="111"/>
      <c r="E53" s="2"/>
      <c r="J53" s="144"/>
      <c r="K53" s="145"/>
    </row>
    <row r="54" spans="1:11" ht="14.25" thickBot="1">
      <c r="A54"/>
      <c r="B54"/>
      <c r="C54"/>
      <c r="D54"/>
      <c r="J54" s="246" t="s">
        <v>70</v>
      </c>
      <c r="K54" s="247"/>
    </row>
    <row r="55" spans="3:8" ht="13.5">
      <c r="C55" s="55"/>
      <c r="D55" s="56"/>
      <c r="E55" s="56"/>
      <c r="F55" s="56"/>
      <c r="G55" s="56"/>
      <c r="H55" s="57"/>
    </row>
    <row r="56" spans="2:9" ht="13.5">
      <c r="B56" s="239"/>
      <c r="C56" s="239"/>
      <c r="D56" s="239"/>
      <c r="E56" s="86"/>
      <c r="I56" s="87"/>
    </row>
    <row r="57" spans="2:10" ht="15">
      <c r="B57" s="31" t="s">
        <v>8</v>
      </c>
      <c r="C57" s="31"/>
      <c r="D57" s="31"/>
      <c r="E57" s="149" t="s">
        <v>21</v>
      </c>
      <c r="F57" s="149"/>
      <c r="G57" s="149"/>
      <c r="H57" s="149"/>
      <c r="I57" s="149"/>
      <c r="J57" s="149"/>
    </row>
    <row r="58" ht="13.5">
      <c r="E58" s="86"/>
    </row>
    <row r="60" spans="1:13" ht="30" customHeight="1">
      <c r="A60" s="67"/>
      <c r="B60" s="146" t="s">
        <v>55</v>
      </c>
      <c r="C60" s="235" t="s">
        <v>51</v>
      </c>
      <c r="D60" s="235"/>
      <c r="E60" s="235" t="s">
        <v>52</v>
      </c>
      <c r="F60" s="235"/>
      <c r="G60" s="236" t="s">
        <v>53</v>
      </c>
      <c r="H60" s="236"/>
      <c r="I60" s="237" t="s">
        <v>54</v>
      </c>
      <c r="J60" s="238"/>
      <c r="K60" s="238"/>
      <c r="L60" s="88"/>
      <c r="M60" s="89"/>
    </row>
  </sheetData>
  <sheetProtection sheet="1" objects="1" scenarios="1"/>
  <mergeCells count="52">
    <mergeCell ref="B36:D36"/>
    <mergeCell ref="J40:K40"/>
    <mergeCell ref="C60:D60"/>
    <mergeCell ref="E60:F60"/>
    <mergeCell ref="G60:H60"/>
    <mergeCell ref="I60:K60"/>
    <mergeCell ref="B56:D56"/>
    <mergeCell ref="A46:D46"/>
    <mergeCell ref="A45:B45"/>
    <mergeCell ref="B50:D50"/>
    <mergeCell ref="B51:D51"/>
    <mergeCell ref="J54:K54"/>
    <mergeCell ref="B29:D29"/>
    <mergeCell ref="B30:D30"/>
    <mergeCell ref="B14:D14"/>
    <mergeCell ref="B35:D35"/>
    <mergeCell ref="B21:D21"/>
    <mergeCell ref="B18:D18"/>
    <mergeCell ref="B20:D20"/>
    <mergeCell ref="A11:A15"/>
    <mergeCell ref="B28:D28"/>
    <mergeCell ref="B13:D13"/>
    <mergeCell ref="B15:D15"/>
    <mergeCell ref="B11:D11"/>
    <mergeCell ref="B16:D16"/>
    <mergeCell ref="B17:D17"/>
    <mergeCell ref="K6:L6"/>
    <mergeCell ref="K5:L5"/>
    <mergeCell ref="A1:L1"/>
    <mergeCell ref="A3:B3"/>
    <mergeCell ref="J3:L3"/>
    <mergeCell ref="A5:B5"/>
    <mergeCell ref="C6:F6"/>
    <mergeCell ref="F3:G3"/>
    <mergeCell ref="F4:G4"/>
    <mergeCell ref="H4:I4"/>
    <mergeCell ref="I7:J7"/>
    <mergeCell ref="C3:E3"/>
    <mergeCell ref="C5:F5"/>
    <mergeCell ref="A40:C41"/>
    <mergeCell ref="E20:J20"/>
    <mergeCell ref="B19:D19"/>
    <mergeCell ref="B12:D12"/>
    <mergeCell ref="B38:D38"/>
    <mergeCell ref="B32:D32"/>
    <mergeCell ref="B33:D33"/>
    <mergeCell ref="B34:D34"/>
    <mergeCell ref="B23:D23"/>
    <mergeCell ref="C9:D9"/>
    <mergeCell ref="C10:D10"/>
    <mergeCell ref="B9:B10"/>
    <mergeCell ref="B22:D22"/>
  </mergeCells>
  <printOptions/>
  <pageMargins left="0.7" right="0.3" top="0.5" bottom="0.5" header="0" footer="0"/>
  <pageSetup fitToHeight="1" fitToWidth="1" horizontalDpi="600" verticalDpi="600" orientation="portrait" scale="76" r:id="rId4"/>
  <ignoredErrors>
    <ignoredError sqref="K10 G21:J23 G29:J29 G32:J32 E38:J38 G17:J17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4"/>
  <sheetViews>
    <sheetView zoomScalePageLayoutView="0" workbookViewId="0" topLeftCell="A1">
      <selection activeCell="C2" sqref="C2"/>
    </sheetView>
  </sheetViews>
  <sheetFormatPr defaultColWidth="9.140625" defaultRowHeight="12.75"/>
  <cols>
    <col min="2" max="2" width="17.421875" style="0" bestFit="1" customWidth="1"/>
    <col min="3" max="3" width="13.28125" style="0" customWidth="1"/>
  </cols>
  <sheetData>
    <row r="1" spans="1:4" ht="12.75">
      <c r="A1" t="s">
        <v>19</v>
      </c>
      <c r="B1" s="75" t="s">
        <v>23</v>
      </c>
      <c r="C1" s="75" t="s">
        <v>33</v>
      </c>
      <c r="D1" s="75" t="s">
        <v>37</v>
      </c>
    </row>
    <row r="2" spans="1:4" ht="12.75">
      <c r="A2" s="74" t="s">
        <v>20</v>
      </c>
      <c r="B2" s="74" t="s">
        <v>29</v>
      </c>
      <c r="C2" s="74" t="s">
        <v>56</v>
      </c>
      <c r="D2" s="126">
        <v>0.25</v>
      </c>
    </row>
    <row r="3" spans="2:4" ht="12.75">
      <c r="B3" s="74" t="s">
        <v>30</v>
      </c>
      <c r="C3" s="74" t="s">
        <v>57</v>
      </c>
      <c r="D3" s="126">
        <v>0.5</v>
      </c>
    </row>
    <row r="4" spans="2:4" ht="12.75">
      <c r="B4" s="74" t="s">
        <v>26</v>
      </c>
      <c r="C4" s="74" t="s">
        <v>58</v>
      </c>
      <c r="D4" s="126">
        <v>0.75</v>
      </c>
    </row>
    <row r="5" spans="2:4" ht="12.75">
      <c r="B5" s="74" t="s">
        <v>27</v>
      </c>
      <c r="C5" s="74"/>
      <c r="D5" s="126">
        <v>1</v>
      </c>
    </row>
    <row r="6" spans="2:4" ht="12.75">
      <c r="B6" s="74" t="s">
        <v>32</v>
      </c>
      <c r="C6" s="74" t="s">
        <v>21</v>
      </c>
      <c r="D6" s="126"/>
    </row>
    <row r="7" spans="2:3" ht="12.75">
      <c r="B7" s="74" t="s">
        <v>31</v>
      </c>
      <c r="C7" s="74" t="s">
        <v>21</v>
      </c>
    </row>
    <row r="8" spans="1:3" ht="12.75">
      <c r="A8" s="74" t="s">
        <v>21</v>
      </c>
      <c r="B8" s="74" t="s">
        <v>24</v>
      </c>
      <c r="C8" s="74" t="s">
        <v>21</v>
      </c>
    </row>
    <row r="9" spans="2:3" ht="12.75">
      <c r="B9" s="74" t="s">
        <v>25</v>
      </c>
      <c r="C9" s="74" t="s">
        <v>21</v>
      </c>
    </row>
    <row r="10" spans="2:4" ht="12.75">
      <c r="B10" s="74" t="s">
        <v>28</v>
      </c>
      <c r="C10" s="74" t="s">
        <v>21</v>
      </c>
      <c r="D10" s="74" t="s">
        <v>21</v>
      </c>
    </row>
    <row r="11" ht="12.75">
      <c r="C11" s="74" t="s">
        <v>21</v>
      </c>
    </row>
    <row r="12" ht="12.75">
      <c r="C12" s="74" t="s">
        <v>21</v>
      </c>
    </row>
    <row r="13" ht="12.75">
      <c r="C13" s="74" t="s">
        <v>21</v>
      </c>
    </row>
    <row r="14" ht="12.75">
      <c r="C14" s="74" t="s">
        <v>21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Midland North District 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Salary Worksheet</dc:title>
  <dc:subject>Salary Sheet With Interactive Macros</dc:subject>
  <dc:creator>A. Arthur Tucker</dc:creator>
  <cp:keywords/>
  <dc:description/>
  <cp:lastModifiedBy>Kathy Damron</cp:lastModifiedBy>
  <cp:lastPrinted>2020-02-14T18:47:32Z</cp:lastPrinted>
  <dcterms:created xsi:type="dcterms:W3CDTF">1996-12-04T21:36:09Z</dcterms:created>
  <dcterms:modified xsi:type="dcterms:W3CDTF">2020-03-13T13:15:25Z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0x0101007814D343430F6B4598CB31BB8A9EFB92</vt:lpwstr>
  </property>
</Properties>
</file>